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Directeur financier\Publications internet\"/>
    </mc:Choice>
  </mc:AlternateContent>
  <xr:revisionPtr revIDLastSave="0" documentId="13_ncr:1_{9F4155FA-1C84-435F-9497-BEF528933891}" xr6:coauthVersionLast="36" xr6:coauthVersionMax="47" xr10:uidLastSave="{00000000-0000-0000-0000-000000000000}"/>
  <bookViews>
    <workbookView xWindow="3555" yWindow="2460" windowWidth="21600" windowHeight="11295" tabRatio="851" firstSheet="1" activeTab="1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Coordonnées!$A$1:$V$39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T15" i="30"/>
  <c r="T18" i="30"/>
  <c r="Q15" i="30"/>
  <c r="Q18" i="30" s="1"/>
  <c r="N15" i="30"/>
  <c r="N18" i="30" s="1"/>
  <c r="K15" i="30"/>
  <c r="K18" i="30" s="1"/>
  <c r="H15" i="30"/>
  <c r="H18" i="30" s="1"/>
  <c r="T7" i="30"/>
  <c r="Q7" i="30"/>
  <c r="N7" i="30"/>
  <c r="K7" i="30"/>
  <c r="H7" i="30"/>
  <c r="T26" i="29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F51" i="18" l="1"/>
  <c r="H33" i="18"/>
  <c r="H55" i="18" s="1"/>
  <c r="H65" i="18" s="1"/>
  <c r="F33" i="18"/>
  <c r="F55" i="18" s="1"/>
  <c r="F65" i="18" s="1"/>
  <c r="H52" i="17"/>
  <c r="H54" i="17" s="1"/>
  <c r="F52" i="17"/>
  <c r="F36" i="17"/>
  <c r="F35" i="18" s="1"/>
  <c r="F33" i="16"/>
  <c r="H33" i="16"/>
  <c r="H10" i="16"/>
  <c r="F10" i="16"/>
  <c r="H43" i="15"/>
  <c r="H66" i="15" s="1"/>
  <c r="F43" i="15"/>
  <c r="H10" i="15"/>
  <c r="F10" i="15"/>
  <c r="F66" i="15" s="1"/>
  <c r="T9" i="23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3" i="18"/>
  <c r="F54" i="17"/>
  <c r="F53" i="18"/>
  <c r="K10" i="23"/>
  <c r="N10" i="23"/>
  <c r="Q10" i="23"/>
  <c r="F38" i="17"/>
  <c r="F56" i="17"/>
  <c r="H21" i="17"/>
  <c r="H21" i="18"/>
  <c r="H36" i="17"/>
  <c r="F21" i="18"/>
  <c r="I7" i="33"/>
  <c r="H7" i="33" s="1"/>
  <c r="G7" i="33" s="1"/>
  <c r="F7" i="33" s="1"/>
  <c r="E7" i="33" s="1"/>
  <c r="K9" i="23"/>
  <c r="F21" i="17"/>
  <c r="Q8" i="23"/>
  <c r="N8" i="23" s="1"/>
  <c r="K8" i="23" s="1"/>
  <c r="H8" i="23" s="1"/>
  <c r="H29" i="29"/>
  <c r="H10" i="23" s="1"/>
  <c r="T29" i="29"/>
  <c r="T10" i="23" s="1"/>
  <c r="F57" i="16" l="1"/>
  <c r="H57" i="16"/>
  <c r="T21" i="29"/>
  <c r="Q21" i="29" s="1"/>
  <c r="N21" i="29" s="1"/>
  <c r="K21" i="29" s="1"/>
  <c r="H21" i="29" s="1"/>
  <c r="T9" i="29"/>
  <c r="Q9" i="29" s="1"/>
  <c r="N9" i="29" s="1"/>
  <c r="K9" i="29" s="1"/>
  <c r="H9" i="29" s="1"/>
  <c r="T21" i="30"/>
  <c r="Q21" i="30" s="1"/>
  <c r="N21" i="30" s="1"/>
  <c r="K21" i="30" s="1"/>
  <c r="H21" i="30" s="1"/>
  <c r="T9" i="30"/>
  <c r="Q9" i="30" s="1"/>
  <c r="N9" i="30" s="1"/>
  <c r="K9" i="30" s="1"/>
  <c r="H9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<sst xmlns="http://schemas.openxmlformats.org/spreadsheetml/2006/main" count="539" uniqueCount="353">
  <si>
    <t>Administration communale de:</t>
  </si>
  <si>
    <t>Exercice:</t>
  </si>
  <si>
    <t>Exercices:</t>
  </si>
  <si>
    <t>Prélèvements</t>
  </si>
  <si>
    <t>Adresse de l'administration:</t>
  </si>
  <si>
    <t>Tél:</t>
  </si>
  <si>
    <t>Fax:</t>
  </si>
  <si>
    <t>Email: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</si>
  <si>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</si>
  <si>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</si>
  <si>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</si>
  <si>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</si>
  <si>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</si>
  <si>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</si>
  <si>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</si>
  <si>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</si>
  <si>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</si>
  <si>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</si>
  <si>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</si>
  <si>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</si>
  <si>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</si>
  <si>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</si>
  <si>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</si>
  <si>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</si>
  <si>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</si>
  <si>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</si>
  <si>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</si>
  <si>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</si>
  <si>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</si>
  <si>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</si>
  <si>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</si>
  <si>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</si>
  <si>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</si>
  <si>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</si>
  <si>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</si>
  <si>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</si>
  <si>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</si>
  <si>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</si>
  <si>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</si>
  <si>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</si>
  <si>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</si>
  <si>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</si>
  <si>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</si>
  <si>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</si>
  <si>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</si>
  <si>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</si>
  <si>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</si>
  <si>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</si>
  <si>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</si>
  <si>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</si>
  <si>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</si>
  <si>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</si>
  <si>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</si>
  <si>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</si>
  <si>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</si>
  <si>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</si>
  <si>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</si>
  <si>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</si>
  <si>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</si>
  <si>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</si>
  <si>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</si>
  <si>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</si>
  <si>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</si>
  <si>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</si>
  <si>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</si>
  <si>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</si>
  <si>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</si>
  <si>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</si>
  <si>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</si>
  <si>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</si>
  <si>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</si>
  <si>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</si>
  <si>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</si>
  <si>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</si>
  <si>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</si>
  <si>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</si>
  <si>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</si>
  <si>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</si>
  <si>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</si>
  <si>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</si>
  <si>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</si>
  <si>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</si>
  <si>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</si>
  <si>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</si>
  <si>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</si>
  <si>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</si>
  <si>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</si>
  <si>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</si>
  <si>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</si>
  <si>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</si>
  <si>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</si>
  <si>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</si>
  <si>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</si>
  <si>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</si>
  <si>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</si>
  <si>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</si>
  <si>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</si>
  <si>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</si>
  <si>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</si>
  <si>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</si>
  <si>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</si>
  <si>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</si>
  <si>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</si>
  <si>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</si>
  <si>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</si>
  <si>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</si>
  <si>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</si>
  <si>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</si>
  <si>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</si>
  <si>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</si>
  <si>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</si>
  <si>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</si>
  <si>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</si>
  <si>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</si>
  <si>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</si>
  <si>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</si>
  <si>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</si>
  <si>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</si>
  <si>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</si>
  <si>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</si>
  <si>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</si>
  <si>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</si>
  <si>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</si>
  <si>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</si>
  <si>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</si>
  <si>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</si>
  <si>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</si>
  <si>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</si>
  <si>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</si>
  <si>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</si>
  <si>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</si>
  <si>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</si>
  <si>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</si>
  <si>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</si>
  <si>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</si>
  <si>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</si>
  <si>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</si>
  <si>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</si>
  <si>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</si>
  <si>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</si>
  <si>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</si>
  <si>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</si>
  <si>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</si>
  <si>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</si>
  <si>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</si>
  <si>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</si>
  <si>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</si>
  <si>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</si>
  <si>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</si>
  <si>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</si>
  <si>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</si>
  <si>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</si>
  <si>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</si>
  <si>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</si>
  <si>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</si>
  <si>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</si>
  <si>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</si>
  <si>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</si>
  <si>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</si>
  <si>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</si>
  <si>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</si>
  <si>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</si>
  <si>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</si>
  <si>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</si>
  <si>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</si>
  <si>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</si>
  <si>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</si>
  <si>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</si>
  <si>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</si>
  <si>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</si>
  <si>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</si>
  <si>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</si>
  <si>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</si>
  <si>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</si>
  <si>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</si>
  <si>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</si>
  <si>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</si>
  <si>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</si>
  <si>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</si>
  <si>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</si>
  <si>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</si>
  <si>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</si>
  <si>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</si>
  <si>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</si>
  <si>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</si>
  <si>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</si>
  <si>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</si>
  <si>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</si>
  <si>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</si>
  <si>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</si>
  <si>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</si>
  <si>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</si>
  <si>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</si>
  <si>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</si>
  <si>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</si>
  <si>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</si>
  <si>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</si>
  <si>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</si>
  <si>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</si>
  <si>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</si>
  <si>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</si>
  <si>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</si>
  <si>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</si>
  <si>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</si>
  <si>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</si>
  <si>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</si>
  <si>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</si>
  <si>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</si>
  <si>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</si>
  <si>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</si>
  <si>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</si>
  <si>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</si>
  <si>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</si>
  <si>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</si>
  <si>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</si>
  <si>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</si>
  <si>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</si>
  <si>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</si>
  <si>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</si>
  <si>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</si>
  <si>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</si>
  <si>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</si>
  <si>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</si>
  <si>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</si>
  <si>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</si>
  <si>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</si>
  <si>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</si>
  <si>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</si>
  <si>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</si>
  <si>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</si>
  <si>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</si>
  <si>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</si>
  <si>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</si>
  <si>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</si>
  <si>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</si>
  <si>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</si>
  <si>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</si>
  <si>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</si>
  <si>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</si>
  <si>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</si>
  <si>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</si>
  <si>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</si>
  <si>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</si>
  <si>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</si>
  <si>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</si>
  <si>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</si>
  <si>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</si>
  <si>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</si>
  <si>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</si>
  <si>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</si>
  <si>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</si>
  <si>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</si>
  <si>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</si>
  <si>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</si>
  <si>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</si>
  <si>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</si>
  <si>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</si>
  <si>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</si>
  <si>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</si>
  <si>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</si>
  <si>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</si>
  <si>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</si>
  <si>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</si>
  <si>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</si>
  <si>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</si>
  <si>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</si>
  <si>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</si>
  <si>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</si>
  <si>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</si>
  <si>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</si>
  <si>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</si>
  <si>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</si>
  <si>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</si>
  <si>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</si>
  <si>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</si>
  <si>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</si>
  <si>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</si>
  <si>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</si>
  <si>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</si>
  <si>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</si>
  <si>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</si>
  <si>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</si>
  <si>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</si>
  <si>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</si>
  <si>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</si>
  <si>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</si>
  <si>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</si>
  <si>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</si>
  <si>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</si>
  <si>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</si>
  <si>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</si>
  <si>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</si>
  <si>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</si>
  <si>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</si>
  <si>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</si>
  <si>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</si>
  <si>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</si>
  <si>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</si>
  <si>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</si>
  <si>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</si>
  <si>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</si>
  <si>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</si>
  <si>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</si>
  <si>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</si>
  <si>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</si>
  <si>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</si>
  <si>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</si>
  <si>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</si>
  <si>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</si>
  <si>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</si>
  <si>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</si>
  <si>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</si>
  <si>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</si>
  <si>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</si>
  <si>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</si>
  <si>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</si>
  <si>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</si>
  <si>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</si>
  <si>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</si>
  <si>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</si>
  <si>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</si>
  <si>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</si>
  <si>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</si>
  <si>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</si>
  <si>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</si>
  <si>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</si>
  <si>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</si>
  <si>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</si>
  <si>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</si>
  <si>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</si>
  <si>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</si>
  <si>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</si>
  <si>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</si>
  <si>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</si>
  <si>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</si>
  <si>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</si>
  <si>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</si>
  <si>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</si>
  <si>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Ramillies</t>
  </si>
  <si>
    <t>Administration communale de :</t>
  </si>
  <si>
    <t>RAMILLIES</t>
  </si>
  <si>
    <t>Avenue des Déportés, 48</t>
  </si>
  <si>
    <t>1367 RAMILLIES</t>
  </si>
  <si>
    <t>www.ramillies.be</t>
  </si>
  <si>
    <t>30/07/2025</t>
  </si>
  <si>
    <t>10/10/2025</t>
  </si>
  <si>
    <t>Compte</t>
  </si>
  <si>
    <t>Laurent NOËL</t>
  </si>
  <si>
    <t>081 43.23.34</t>
  </si>
  <si>
    <t>laurent.noel@ramillies.be</t>
  </si>
  <si>
    <t>Stéphan GODART</t>
  </si>
  <si>
    <t>081 43.23.49</t>
  </si>
  <si>
    <t>stephan.godart@ramillies.be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</si>
</sst>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9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1" fillId="0" borderId="7" xfId="0" applyFont="1" applyBorder="1" applyAlignment="1">
      <alignment horizontal="right" vertical="center"/>
    </xf>
    <xf numFmtId="0" fontId="11" fillId="0" borderId="9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11" fillId="0" borderId="9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7" fillId="12" borderId="20" xfId="0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0" fontId="17" fillId="18" borderId="25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8" fillId="12" borderId="5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8" fillId="12" borderId="21" xfId="0" applyFont="1" applyFill="1" applyBorder="1" applyAlignment="1">
      <alignment horizontal="right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4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7" fillId="0" borderId="7" xfId="13" applyNumberFormat="1" applyFont="1" applyBorder="1"/>
    <xf numFmtId="4" fontId="17" fillId="0" borderId="34" xfId="13" applyNumberFormat="1" applyFont="1" applyBorder="1"/>
    <xf numFmtId="4" fontId="26" fillId="0" borderId="26" xfId="13" applyNumberFormat="1" applyFont="1" applyBorder="1"/>
    <xf numFmtId="4" fontId="26" fillId="0" borderId="30" xfId="13" applyNumberFormat="1" applyFont="1" applyBorder="1"/>
    <xf numFmtId="4" fontId="17" fillId="0" borderId="10" xfId="13" applyNumberFormat="1" applyFont="1" applyBorder="1"/>
    <xf numFmtId="4" fontId="17" fillId="0" borderId="33" xfId="13" applyNumberFormat="1" applyFont="1" applyBorder="1"/>
    <xf numFmtId="4" fontId="26" fillId="0" borderId="17" xfId="13" applyNumberFormat="1" applyFont="1" applyBorder="1"/>
    <xf numFmtId="4" fontId="26" fillId="0" borderId="32" xfId="13" applyNumberFormat="1" applyFont="1" applyBorder="1"/>
    <xf numFmtId="4" fontId="26" fillId="0" borderId="10" xfId="13" applyNumberFormat="1" applyFont="1" applyBorder="1"/>
    <xf numFmtId="4" fontId="26" fillId="0" borderId="33" xfId="13" applyNumberFormat="1" applyFont="1" applyBorder="1"/>
    <xf numFmtId="4" fontId="26" fillId="0" borderId="28" xfId="13" applyNumberFormat="1" applyFont="1" applyBorder="1"/>
    <xf numFmtId="3" fontId="17" fillId="0" borderId="18" xfId="13" applyNumberFormat="1" applyFont="1" applyBorder="1"/>
    <xf numFmtId="3" fontId="17" fillId="0" borderId="31" xfId="13" applyNumberFormat="1" applyFont="1" applyBorder="1"/>
    <xf numFmtId="4" fontId="17" fillId="0" borderId="3" xfId="13" applyNumberFormat="1" applyFont="1" applyBorder="1"/>
    <xf numFmtId="4" fontId="17" fillId="0" borderId="2" xfId="13" applyNumberFormat="1" applyFont="1" applyBorder="1"/>
    <xf numFmtId="4" fontId="26" fillId="0" borderId="4" xfId="13" applyNumberFormat="1" applyFont="1" applyBorder="1"/>
    <xf numFmtId="4" fontId="26" fillId="0" borderId="2" xfId="13" applyNumberFormat="1" applyFont="1" applyBorder="1"/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9" xfId="13" applyNumberFormat="1" applyFont="1" applyBorder="1"/>
    <xf numFmtId="4" fontId="17" fillId="0" borderId="7" xfId="12" quotePrefix="1" applyNumberFormat="1" applyFont="1" applyBorder="1" applyAlignment="1" applyProtection="1"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33" xfId="12" applyNumberFormat="1" applyFont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17" fillId="0" borderId="9" xfId="12" applyNumberFormat="1" applyFont="1" applyBorder="1" applyAlignment="1" applyProtection="1"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0" fillId="0" borderId="22" xfId="0" applyNumberFormat="1" applyBorder="1" applyAlignment="1">
      <alignment horizontal="center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9" fontId="11" fillId="0" borderId="9" xfId="0" applyNumberFormat="1" applyFont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11" fillId="0" borderId="0" xfId="0" applyNumberFormat="1" applyFont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678279.99000000115</c:v>
                </c:pt>
                <c:pt idx="1">
                  <c:v>410909.38999999966</c:v>
                </c:pt>
                <c:pt idx="2">
                  <c:v>295564.06999999937</c:v>
                </c:pt>
                <c:pt idx="3">
                  <c:v>476017.34000000078</c:v>
                </c:pt>
                <c:pt idx="4">
                  <c:v>197935.26999999955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2279503.1700000009</c:v>
                </c:pt>
                <c:pt idx="1">
                  <c:v>1019332.8300000001</c:v>
                </c:pt>
                <c:pt idx="2">
                  <c:v>1037370.7999999989</c:v>
                </c:pt>
                <c:pt idx="3">
                  <c:v>538487.16000000015</c:v>
                </c:pt>
                <c:pt idx="4">
                  <c:v>453227.18999999948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5883350.5699999994</c:v>
                </c:pt>
                <c:pt idx="1">
                  <c:v>6100214.6200000001</c:v>
                </c:pt>
                <c:pt idx="2">
                  <c:v>6788593.6799999997</c:v>
                </c:pt>
                <c:pt idx="3">
                  <c:v>8093963.2800000003</c:v>
                </c:pt>
                <c:pt idx="4">
                  <c:v>9098663.9000000004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6561630.5600000005</c:v>
                </c:pt>
                <c:pt idx="1">
                  <c:v>6511124.0099999998</c:v>
                </c:pt>
                <c:pt idx="2">
                  <c:v>7084157.7499999991</c:v>
                </c:pt>
                <c:pt idx="3">
                  <c:v>8569980.620000001</c:v>
                </c:pt>
                <c:pt idx="4">
                  <c:v>9296599.1699999999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5190982.63</c:v>
                </c:pt>
                <c:pt idx="1">
                  <c:v>3743271.89</c:v>
                </c:pt>
                <c:pt idx="2">
                  <c:v>2190465.8600000003</c:v>
                </c:pt>
                <c:pt idx="3">
                  <c:v>1869222.2200000002</c:v>
                </c:pt>
                <c:pt idx="4">
                  <c:v>5621827.5499999998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1785496.4</c:v>
                </c:pt>
                <c:pt idx="1">
                  <c:v>69337.86</c:v>
                </c:pt>
                <c:pt idx="2">
                  <c:v>2726075.97</c:v>
                </c:pt>
                <c:pt idx="3">
                  <c:v>1791189.58</c:v>
                </c:pt>
                <c:pt idx="4">
                  <c:v>4045679.3200000003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8</xdr:row>
      <xdr:rowOff>47625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7</xdr:row>
      <xdr:rowOff>123825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8</v>
      </c>
      <c r="B3" s="10" t="s">
        <v>9</v>
      </c>
    </row>
    <row r="5" spans="1:5">
      <c r="A5" t="s">
        <v>10</v>
      </c>
      <c r="B5" s="11"/>
      <c r="C5" s="5"/>
    </row>
    <row r="6" spans="1:5">
      <c r="B6" s="5"/>
      <c r="C6" s="5"/>
    </row>
    <row r="7" spans="1:5">
      <c r="B7" s="11"/>
      <c r="C7" s="5" t="s">
        <v>11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8"/>
  <sheetViews>
    <sheetView tabSelected="1" zoomScaleNormal="100" workbookViewId="0">
      <selection sqref="A1:F2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303" t="s">
        <v>294</v>
      </c>
      <c r="B1" s="304"/>
      <c r="C1" s="304"/>
      <c r="D1" s="304"/>
      <c r="E1" s="304"/>
      <c r="F1" s="304"/>
      <c r="G1" s="591" t="s">
        <v>338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264"/>
      <c r="U1" s="237" t="s">
        <v>12</v>
      </c>
      <c r="V1" s="275">
        <v>25122</v>
      </c>
    </row>
    <row r="2" spans="1:22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265"/>
      <c r="U2" s="238" t="s">
        <v>1</v>
      </c>
      <c r="V2" s="276">
        <f>R27</f>
        <v>2024</v>
      </c>
    </row>
    <row r="3" spans="1:22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32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57" customHeight="1">
      <c r="C7" s="218"/>
      <c r="D7" s="219"/>
      <c r="E7" s="219"/>
      <c r="F7" s="281"/>
      <c r="G7" s="291" t="s">
        <v>336</v>
      </c>
      <c r="H7" s="291"/>
      <c r="I7" s="291"/>
      <c r="J7" s="291"/>
      <c r="K7" s="291"/>
      <c r="L7" s="291"/>
      <c r="M7" s="291"/>
      <c r="N7" s="291"/>
      <c r="O7" s="291"/>
      <c r="P7" s="291"/>
      <c r="Q7" s="291"/>
      <c r="R7" s="291"/>
      <c r="S7" s="291"/>
      <c r="T7" s="282"/>
      <c r="U7" s="223"/>
    </row>
    <row r="8" spans="1:22" ht="13.9" customHeight="1">
      <c r="C8" s="218"/>
      <c r="D8" s="219"/>
      <c r="E8" s="219"/>
      <c r="F8" s="281"/>
      <c r="G8" s="291"/>
      <c r="H8" s="291"/>
      <c r="I8" s="291"/>
      <c r="J8" s="291"/>
      <c r="K8" s="291"/>
      <c r="L8" s="291"/>
      <c r="M8" s="291"/>
      <c r="N8" s="291"/>
      <c r="O8" s="291"/>
      <c r="P8" s="291"/>
      <c r="Q8" s="291"/>
      <c r="R8" s="291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86"/>
      <c r="T9" s="282"/>
      <c r="U9" s="223"/>
    </row>
    <row r="10" spans="1:22" ht="13.9" customHeight="1">
      <c r="C10" s="218"/>
      <c r="D10" s="219"/>
      <c r="E10" s="219"/>
      <c r="F10" s="28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292" t="s">
        <v>335</v>
      </c>
      <c r="H11" s="293"/>
      <c r="I11" s="293"/>
      <c r="J11" s="293"/>
      <c r="K11" s="293"/>
      <c r="L11" s="293"/>
      <c r="M11" s="293"/>
      <c r="N11" s="293"/>
      <c r="O11" s="293"/>
      <c r="P11" s="293"/>
      <c r="Q11" s="293"/>
      <c r="R11" s="293"/>
      <c r="S11" s="294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92" t="s">
        <v>339</v>
      </c>
      <c r="D17" s="289"/>
      <c r="E17" s="289"/>
      <c r="F17" s="289"/>
      <c r="G17" s="289"/>
      <c r="H17" s="289"/>
      <c r="I17" s="289"/>
      <c r="J17" s="593" t="s">
        <v>340</v>
      </c>
      <c r="K17" s="313"/>
      <c r="L17" s="313"/>
      <c r="M17" s="313"/>
      <c r="N17" s="313"/>
      <c r="O17" s="313"/>
      <c r="P17" s="313"/>
      <c r="Q17" s="313"/>
      <c r="R17" s="313"/>
      <c r="S17" s="313"/>
      <c r="T17" s="31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5" t="s">
        <v>4</v>
      </c>
      <c r="D19" s="289"/>
      <c r="E19" s="289"/>
      <c r="F19" s="289"/>
      <c r="G19" s="289"/>
      <c r="H19" s="289"/>
      <c r="I19" s="290"/>
      <c r="J19" s="594" t="s">
        <v>341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95" t="s">
        <v>342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6" t="s">
        <v>343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10" t="s">
        <v>334</v>
      </c>
      <c r="D23" s="311"/>
      <c r="E23" s="311"/>
      <c r="F23" s="311"/>
      <c r="G23" s="311"/>
      <c r="H23" s="311"/>
      <c r="I23" s="312"/>
      <c r="J23" s="597" t="s">
        <v>344</v>
      </c>
      <c r="K23" s="231"/>
      <c r="L23" s="231"/>
      <c r="M23" s="232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5" t="s">
        <v>38</v>
      </c>
      <c r="D25" s="289"/>
      <c r="E25" s="289"/>
      <c r="F25" s="289"/>
      <c r="G25" s="289"/>
      <c r="H25" s="289"/>
      <c r="I25" s="290"/>
      <c r="J25" s="597" t="s">
        <v>345</v>
      </c>
      <c r="K25" s="231"/>
      <c r="L25" s="231"/>
      <c r="M25" s="232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5" t="s">
        <v>297</v>
      </c>
      <c r="D27" s="289"/>
      <c r="E27" s="289"/>
      <c r="F27" s="289"/>
      <c r="G27" s="289"/>
      <c r="H27" s="289"/>
      <c r="I27" s="290"/>
      <c r="J27" s="598" t="s">
        <v>346</v>
      </c>
      <c r="K27" s="279"/>
      <c r="L27" s="231"/>
      <c r="M27" s="232"/>
      <c r="O27" s="289" t="s">
        <v>1</v>
      </c>
      <c r="P27" s="289"/>
      <c r="Q27" s="290"/>
      <c r="R27" s="314">
        <v>2024</v>
      </c>
      <c r="S27" s="31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301" t="s">
        <v>35</v>
      </c>
      <c r="D29" s="302"/>
      <c r="E29" s="302"/>
      <c r="F29" s="302"/>
      <c r="G29" s="302"/>
      <c r="H29" s="302"/>
      <c r="I29" s="302"/>
      <c r="J29" s="599" t="s">
        <v>347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299" t="s">
        <v>5</v>
      </c>
      <c r="D30" s="300"/>
      <c r="E30" s="300"/>
      <c r="F30" s="300"/>
      <c r="G30" s="300"/>
      <c r="H30" s="300"/>
      <c r="I30" s="300"/>
      <c r="J30" s="600" t="s">
        <v>348</v>
      </c>
      <c r="K30" s="309"/>
      <c r="L30" s="309"/>
      <c r="M30" s="309"/>
      <c r="N30" s="309"/>
      <c r="O30" s="309"/>
      <c r="P30" s="309"/>
      <c r="Q30" s="309"/>
      <c r="R30" s="309"/>
      <c r="S30" s="309"/>
      <c r="T30" s="2"/>
      <c r="U30" s="7"/>
    </row>
    <row r="31" spans="3:21" ht="16.899999999999999" customHeight="1">
      <c r="C31" s="295" t="s">
        <v>6</v>
      </c>
      <c r="D31" s="289"/>
      <c r="E31" s="289"/>
      <c r="F31" s="289"/>
      <c r="G31" s="289"/>
      <c r="H31" s="289"/>
      <c r="I31" s="289"/>
      <c r="J31" s="601"/>
      <c r="K31" s="297"/>
      <c r="L31" s="297"/>
      <c r="M31" s="297"/>
      <c r="N31" s="297"/>
      <c r="O31" s="297"/>
      <c r="P31" s="297"/>
      <c r="Q31" s="297"/>
      <c r="R31" s="297"/>
      <c r="S31" s="297"/>
      <c r="T31" s="2"/>
      <c r="U31" s="7"/>
    </row>
    <row r="32" spans="3:21" ht="16.899999999999999" customHeight="1">
      <c r="C32" s="295" t="s">
        <v>7</v>
      </c>
      <c r="D32" s="289"/>
      <c r="E32" s="289"/>
      <c r="F32" s="289"/>
      <c r="G32" s="289"/>
      <c r="H32" s="289"/>
      <c r="I32" s="289"/>
      <c r="J32" s="602" t="s">
        <v>349</v>
      </c>
      <c r="K32" s="298"/>
      <c r="L32" s="298"/>
      <c r="M32" s="298"/>
      <c r="N32" s="298"/>
      <c r="O32" s="298"/>
      <c r="P32" s="298"/>
      <c r="Q32" s="298"/>
      <c r="R32" s="298"/>
      <c r="S32" s="298"/>
      <c r="T32" s="2"/>
      <c r="U32" s="7"/>
    </row>
    <row r="33" spans="3:21" ht="16.899999999999999" customHeight="1">
      <c r="C33" s="52"/>
      <c r="D33" s="2"/>
      <c r="E33" s="2"/>
      <c r="F33" s="2"/>
      <c r="G33" s="2"/>
      <c r="H33" s="2"/>
      <c r="I33" s="2"/>
      <c r="J33" s="2"/>
      <c r="K33" s="53"/>
      <c r="L33" s="51"/>
      <c r="M33" s="51"/>
      <c r="N33" s="51"/>
      <c r="O33" s="51"/>
      <c r="P33" s="2"/>
      <c r="Q33" s="2"/>
      <c r="R33" s="2"/>
      <c r="S33" s="2"/>
      <c r="T33" s="2"/>
      <c r="U33" s="7"/>
    </row>
    <row r="34" spans="3:21" ht="16.899999999999999" customHeight="1">
      <c r="C34" s="301" t="s">
        <v>36</v>
      </c>
      <c r="D34" s="302"/>
      <c r="E34" s="302"/>
      <c r="F34" s="302"/>
      <c r="G34" s="302"/>
      <c r="H34" s="302"/>
      <c r="I34" s="302"/>
      <c r="J34" s="599" t="s">
        <v>350</v>
      </c>
      <c r="K34" s="54"/>
      <c r="L34" s="236"/>
      <c r="M34" s="54"/>
      <c r="N34" s="54"/>
      <c r="O34" s="54"/>
      <c r="P34" s="54"/>
      <c r="Q34" s="54"/>
      <c r="R34" s="54"/>
      <c r="S34" s="54"/>
      <c r="T34" s="64"/>
      <c r="U34" s="12"/>
    </row>
    <row r="35" spans="3:21" ht="16.899999999999999" customHeight="1">
      <c r="C35" s="299" t="s">
        <v>5</v>
      </c>
      <c r="D35" s="300"/>
      <c r="E35" s="300"/>
      <c r="F35" s="300"/>
      <c r="G35" s="300"/>
      <c r="H35" s="300"/>
      <c r="I35" s="300"/>
      <c r="J35" s="600" t="s">
        <v>351</v>
      </c>
      <c r="K35" s="296"/>
      <c r="L35" s="296"/>
      <c r="M35" s="296"/>
      <c r="N35" s="296"/>
      <c r="O35" s="296"/>
      <c r="P35" s="296"/>
      <c r="Q35" s="296"/>
      <c r="R35" s="296"/>
      <c r="S35" s="296"/>
      <c r="T35" s="61"/>
      <c r="U35" s="6"/>
    </row>
    <row r="36" spans="3:21" ht="16.899999999999999" customHeight="1">
      <c r="C36" s="295" t="s">
        <v>6</v>
      </c>
      <c r="D36" s="289"/>
      <c r="E36" s="289"/>
      <c r="F36" s="289"/>
      <c r="G36" s="289"/>
      <c r="H36" s="289"/>
      <c r="I36" s="289"/>
      <c r="J36" s="601"/>
      <c r="K36" s="297"/>
      <c r="L36" s="297"/>
      <c r="M36" s="297"/>
      <c r="N36" s="297"/>
      <c r="O36" s="297"/>
      <c r="P36" s="297"/>
      <c r="Q36" s="297"/>
      <c r="R36" s="297"/>
      <c r="S36" s="297"/>
      <c r="T36" s="2"/>
      <c r="U36" s="7"/>
    </row>
    <row r="37" spans="3:21" ht="16.899999999999999" customHeight="1">
      <c r="C37" s="295" t="s">
        <v>7</v>
      </c>
      <c r="D37" s="289"/>
      <c r="E37" s="289"/>
      <c r="F37" s="289"/>
      <c r="G37" s="289"/>
      <c r="H37" s="289"/>
      <c r="I37" s="289"/>
      <c r="J37" s="602" t="s">
        <v>352</v>
      </c>
      <c r="K37" s="298"/>
      <c r="L37" s="298"/>
      <c r="M37" s="298"/>
      <c r="N37" s="298"/>
      <c r="O37" s="298"/>
      <c r="P37" s="298"/>
      <c r="Q37" s="298"/>
      <c r="R37" s="298"/>
      <c r="S37" s="298"/>
      <c r="T37" s="2"/>
      <c r="U37" s="7"/>
    </row>
    <row r="38" spans="3:21" ht="13.15" customHeight="1">
      <c r="C38" s="172"/>
      <c r="D38" s="4"/>
      <c r="E38" s="4"/>
      <c r="F38" s="4"/>
      <c r="G38" s="4"/>
      <c r="H38" s="4"/>
      <c r="I38" s="173"/>
      <c r="J38" s="174"/>
      <c r="K38" s="174"/>
      <c r="L38" s="174"/>
      <c r="M38" s="174"/>
      <c r="N38" s="4"/>
      <c r="O38" s="4"/>
      <c r="P38" s="4"/>
      <c r="Q38" s="4"/>
      <c r="R38" s="4"/>
      <c r="S38" s="4"/>
      <c r="T38" s="4"/>
      <c r="U38" s="8"/>
    </row>
  </sheetData>
  <mergeCells count="29">
    <mergeCell ref="C29:I29"/>
    <mergeCell ref="C34:I34"/>
    <mergeCell ref="A1:F2"/>
    <mergeCell ref="G1:S2"/>
    <mergeCell ref="J30:S30"/>
    <mergeCell ref="J31:S31"/>
    <mergeCell ref="C30:I30"/>
    <mergeCell ref="C31:I31"/>
    <mergeCell ref="C32:I32"/>
    <mergeCell ref="C17:I17"/>
    <mergeCell ref="C19:I19"/>
    <mergeCell ref="C23:I23"/>
    <mergeCell ref="C25:I25"/>
    <mergeCell ref="J32:S32"/>
    <mergeCell ref="J17:T17"/>
    <mergeCell ref="R27:S27"/>
    <mergeCell ref="J35:S35"/>
    <mergeCell ref="J36:S36"/>
    <mergeCell ref="J37:S37"/>
    <mergeCell ref="C37:I37"/>
    <mergeCell ref="C35:I35"/>
    <mergeCell ref="C36:I36"/>
    <mergeCell ref="O27:Q27"/>
    <mergeCell ref="G7:S7"/>
    <mergeCell ref="G11:S11"/>
    <mergeCell ref="G8:R8"/>
    <mergeCell ref="G9:R9"/>
    <mergeCell ref="G10:R10"/>
    <mergeCell ref="C27:I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3" t="s">
        <v>295</v>
      </c>
      <c r="I6" s="323"/>
      <c r="J6" s="323"/>
      <c r="K6" s="323"/>
      <c r="L6" s="323"/>
      <c r="M6" s="323"/>
      <c r="N6" s="323"/>
      <c r="O6" s="323"/>
      <c r="P6" s="323"/>
      <c r="Q6" s="323"/>
      <c r="R6" s="323"/>
      <c r="S6" s="323"/>
      <c r="T6" s="324"/>
      <c r="U6" s="324"/>
      <c r="V6" s="324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25" t="str">
        <f>Coordonnées!$J$27</f>
        <v>Compte</v>
      </c>
      <c r="I7" s="325"/>
      <c r="J7" s="325"/>
      <c r="K7" s="325" t="str">
        <f>Coordonnées!$J$27</f>
        <v>Compte</v>
      </c>
      <c r="L7" s="325"/>
      <c r="M7" s="325"/>
      <c r="N7" s="325" t="str">
        <f>Coordonnées!$J$27</f>
        <v>Compte</v>
      </c>
      <c r="O7" s="325"/>
      <c r="P7" s="325"/>
      <c r="Q7" s="325" t="str">
        <f>Coordonnées!$J$27</f>
        <v>Compte</v>
      </c>
      <c r="R7" s="325"/>
      <c r="S7" s="325"/>
      <c r="T7" s="325" t="str">
        <f>Coordonnées!$J$27</f>
        <v>Compte</v>
      </c>
      <c r="U7" s="325"/>
      <c r="V7" s="325"/>
    </row>
    <row r="8" spans="1:24" ht="18.399999999999999" customHeight="1" thickBot="1">
      <c r="A8" s="332" t="s">
        <v>2</v>
      </c>
      <c r="B8" s="332"/>
      <c r="C8" s="332"/>
      <c r="D8" s="332"/>
      <c r="E8" s="332"/>
      <c r="F8" s="332"/>
      <c r="G8" s="332"/>
      <c r="H8" s="322">
        <f>K8-1</f>
        <v>2020</v>
      </c>
      <c r="I8" s="322"/>
      <c r="J8" s="322"/>
      <c r="K8" s="322">
        <f>N8-1</f>
        <v>2021</v>
      </c>
      <c r="L8" s="322"/>
      <c r="M8" s="322"/>
      <c r="N8" s="322">
        <f>Q8-1</f>
        <v>2022</v>
      </c>
      <c r="O8" s="322"/>
      <c r="P8" s="322"/>
      <c r="Q8" s="322">
        <f>T8-1</f>
        <v>2023</v>
      </c>
      <c r="R8" s="322"/>
      <c r="S8" s="322"/>
      <c r="T8" s="322">
        <f>X2</f>
        <v>2024</v>
      </c>
      <c r="U8" s="322"/>
      <c r="V8" s="322"/>
    </row>
    <row r="9" spans="1:24" ht="18.399999999999999" customHeight="1" thickBot="1">
      <c r="A9" s="326" t="s">
        <v>322</v>
      </c>
      <c r="B9" s="327"/>
      <c r="C9" s="327"/>
      <c r="D9" s="327"/>
      <c r="E9" s="327"/>
      <c r="F9" s="327"/>
      <c r="G9" s="328"/>
      <c r="H9" s="316">
        <f>'Ordinaire GE'!H26-'Ordinaire GE'!H15</f>
        <v>678279.99000000115</v>
      </c>
      <c r="I9" s="317"/>
      <c r="J9" s="318"/>
      <c r="K9" s="316">
        <f>'Ordinaire GE'!K26-'Ordinaire GE'!K15</f>
        <v>410909.38999999966</v>
      </c>
      <c r="L9" s="317"/>
      <c r="M9" s="318"/>
      <c r="N9" s="316">
        <f>'Ordinaire GE'!N26-'Ordinaire GE'!N15</f>
        <v>295564.06999999937</v>
      </c>
      <c r="O9" s="317"/>
      <c r="P9" s="318"/>
      <c r="Q9" s="316">
        <f>'Ordinaire GE'!Q26-'Ordinaire GE'!Q15</f>
        <v>476017.34000000078</v>
      </c>
      <c r="R9" s="317"/>
      <c r="S9" s="318"/>
      <c r="T9" s="316">
        <f>'Ordinaire GE'!T26-'Ordinaire GE'!T15</f>
        <v>197935.26999999955</v>
      </c>
      <c r="U9" s="317"/>
      <c r="V9" s="318"/>
    </row>
    <row r="10" spans="1:24" ht="40.5" customHeight="1" thickBot="1">
      <c r="A10" s="329" t="s">
        <v>330</v>
      </c>
      <c r="B10" s="330"/>
      <c r="C10" s="330"/>
      <c r="D10" s="330"/>
      <c r="E10" s="330"/>
      <c r="F10" s="330"/>
      <c r="G10" s="331"/>
      <c r="H10" s="319">
        <f>'Ordinaire GE'!H29-'Ordinaire GE'!H18</f>
        <v>2279503.1700000009</v>
      </c>
      <c r="I10" s="320"/>
      <c r="J10" s="321"/>
      <c r="K10" s="319">
        <f>'Ordinaire GE'!K29-'Ordinaire GE'!K18</f>
        <v>1019332.8300000001</v>
      </c>
      <c r="L10" s="320"/>
      <c r="M10" s="321"/>
      <c r="N10" s="319">
        <f>'Ordinaire GE'!N29-'Ordinaire GE'!N18</f>
        <v>1037370.7999999989</v>
      </c>
      <c r="O10" s="320"/>
      <c r="P10" s="321"/>
      <c r="Q10" s="319">
        <f>'Ordinaire GE'!Q29-'Ordinaire GE'!Q18</f>
        <v>538487.16000000015</v>
      </c>
      <c r="R10" s="320"/>
      <c r="S10" s="321"/>
      <c r="T10" s="319">
        <f>'Ordinaire GE'!T29-'Ordinaire GE'!T18</f>
        <v>453227.18999999948</v>
      </c>
      <c r="U10" s="320"/>
      <c r="V10" s="321"/>
    </row>
    <row r="11" spans="1:24" ht="16.899999999999999" customHeight="1">
      <c r="A11" s="104" t="s">
        <v>323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Q7:S7"/>
    <mergeCell ref="N7:P7"/>
    <mergeCell ref="K7:M7"/>
    <mergeCell ref="H7:J7"/>
    <mergeCell ref="N8:P8"/>
    <mergeCell ref="Q9:S9"/>
    <mergeCell ref="A9:G9"/>
    <mergeCell ref="H8:J8"/>
    <mergeCell ref="A10:G10"/>
    <mergeCell ref="A8:G8"/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Coordonnées!V1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296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30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2020</v>
      </c>
      <c r="I9" s="355"/>
      <c r="J9" s="355"/>
      <c r="K9" s="355">
        <f>N9-1</f>
        <v>2021</v>
      </c>
      <c r="L9" s="355"/>
      <c r="M9" s="355"/>
      <c r="N9" s="355">
        <f>Q9-1</f>
        <v>2022</v>
      </c>
      <c r="O9" s="355"/>
      <c r="P9" s="355"/>
      <c r="Q9" s="355">
        <f>T9-1</f>
        <v>2023</v>
      </c>
      <c r="R9" s="355"/>
      <c r="S9" s="355"/>
      <c r="T9" s="355">
        <f>X2</f>
        <v>2024</v>
      </c>
      <c r="U9" s="355"/>
      <c r="V9" s="355"/>
    </row>
    <row r="10" spans="1:24" ht="18.399999999999999" customHeight="1">
      <c r="A10" s="363" t="s">
        <v>13</v>
      </c>
      <c r="B10" s="364"/>
      <c r="C10" s="364"/>
      <c r="D10" s="364"/>
      <c r="E10" s="364"/>
      <c r="F10" s="364"/>
      <c r="G10" s="364"/>
      <c r="H10" s="603">
        <v>2508367.5299999998</v>
      </c>
      <c r="I10" s="356">
        <v>5512664.2599999998</v>
      </c>
      <c r="J10" s="357">
        <v>5512664.2599999998</v>
      </c>
      <c r="K10" s="603">
        <v>2566292.36</v>
      </c>
      <c r="L10" s="356">
        <v>5512664.2599999998</v>
      </c>
      <c r="M10" s="357">
        <v>5512664.2599999998</v>
      </c>
      <c r="N10" s="603">
        <v>3056462.4</v>
      </c>
      <c r="O10" s="356">
        <v>5512664.2599999998</v>
      </c>
      <c r="P10" s="357">
        <v>5512664.2599999998</v>
      </c>
      <c r="Q10" s="603">
        <v>3705297.28</v>
      </c>
      <c r="R10" s="356">
        <v>5512664.2599999998</v>
      </c>
      <c r="S10" s="357">
        <v>5512664.2599999998</v>
      </c>
      <c r="T10" s="603">
        <v>4151635.17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14</v>
      </c>
      <c r="B11" s="340"/>
      <c r="C11" s="340"/>
      <c r="D11" s="340"/>
      <c r="E11" s="340"/>
      <c r="F11" s="340"/>
      <c r="G11" s="340"/>
      <c r="H11" s="604">
        <v>1439021.66</v>
      </c>
      <c r="I11" s="352">
        <v>2726342.74</v>
      </c>
      <c r="J11" s="353">
        <v>2726342.74</v>
      </c>
      <c r="K11" s="604">
        <v>1501484.19</v>
      </c>
      <c r="L11" s="352">
        <v>2726342.74</v>
      </c>
      <c r="M11" s="353">
        <v>2726342.74</v>
      </c>
      <c r="N11" s="604">
        <v>1625145.74</v>
      </c>
      <c r="O11" s="352">
        <v>2726342.74</v>
      </c>
      <c r="P11" s="353">
        <v>2726342.74</v>
      </c>
      <c r="Q11" s="604">
        <v>1711183.34</v>
      </c>
      <c r="R11" s="352">
        <v>2726342.74</v>
      </c>
      <c r="S11" s="353">
        <v>2726342.74</v>
      </c>
      <c r="T11" s="604">
        <v>1872222.45</v>
      </c>
      <c r="U11" s="352">
        <v>2726342.74</v>
      </c>
      <c r="V11" s="353">
        <v>2726342.74</v>
      </c>
    </row>
    <row r="12" spans="1:24" ht="18.399999999999999" customHeight="1">
      <c r="A12" s="339" t="s">
        <v>15</v>
      </c>
      <c r="B12" s="340"/>
      <c r="C12" s="340"/>
      <c r="D12" s="340"/>
      <c r="E12" s="340"/>
      <c r="F12" s="340"/>
      <c r="G12" s="340"/>
      <c r="H12" s="604">
        <v>1926096.68</v>
      </c>
      <c r="I12" s="352">
        <v>4264832.04</v>
      </c>
      <c r="J12" s="353">
        <v>4264832.04</v>
      </c>
      <c r="K12" s="604">
        <v>2019214.2</v>
      </c>
      <c r="L12" s="352">
        <v>4264832.04</v>
      </c>
      <c r="M12" s="353">
        <v>4264832.04</v>
      </c>
      <c r="N12" s="604">
        <v>2093220.04</v>
      </c>
      <c r="O12" s="352">
        <v>4264832.04</v>
      </c>
      <c r="P12" s="353">
        <v>4264832.04</v>
      </c>
      <c r="Q12" s="604">
        <v>2185058.12</v>
      </c>
      <c r="R12" s="352">
        <v>4264832.04</v>
      </c>
      <c r="S12" s="353">
        <v>4264832.04</v>
      </c>
      <c r="T12" s="604">
        <v>2331356.2200000002</v>
      </c>
      <c r="U12" s="352">
        <v>4264832.04</v>
      </c>
      <c r="V12" s="353">
        <v>4264832.04</v>
      </c>
    </row>
    <row r="13" spans="1:24" ht="18.399999999999999" customHeight="1">
      <c r="A13" s="339" t="s">
        <v>16</v>
      </c>
      <c r="B13" s="340"/>
      <c r="C13" s="340"/>
      <c r="D13" s="340"/>
      <c r="E13" s="340"/>
      <c r="F13" s="340"/>
      <c r="G13" s="340"/>
      <c r="H13" s="604">
        <v>9864.7000000000007</v>
      </c>
      <c r="I13" s="352">
        <v>41563.69</v>
      </c>
      <c r="J13" s="353">
        <v>41563.69</v>
      </c>
      <c r="K13" s="604">
        <v>13223.87</v>
      </c>
      <c r="L13" s="352">
        <v>41563.69</v>
      </c>
      <c r="M13" s="353">
        <v>41563.69</v>
      </c>
      <c r="N13" s="604">
        <v>13765.5</v>
      </c>
      <c r="O13" s="352">
        <v>41563.69</v>
      </c>
      <c r="P13" s="353">
        <v>41563.69</v>
      </c>
      <c r="Q13" s="604">
        <v>15424.54</v>
      </c>
      <c r="R13" s="352">
        <v>41563.69</v>
      </c>
      <c r="S13" s="353">
        <v>41563.69</v>
      </c>
      <c r="T13" s="604">
        <v>57150.06</v>
      </c>
      <c r="U13" s="352">
        <v>41563.69</v>
      </c>
      <c r="V13" s="353">
        <v>41563.69</v>
      </c>
    </row>
    <row r="14" spans="1:24" ht="18.399999999999999" customHeight="1" thickBot="1">
      <c r="A14" s="344" t="s">
        <v>303</v>
      </c>
      <c r="B14" s="345"/>
      <c r="C14" s="345"/>
      <c r="D14" s="345"/>
      <c r="E14" s="345"/>
      <c r="F14" s="345"/>
      <c r="G14" s="345"/>
      <c r="H14" s="605">
        <v>0</v>
      </c>
      <c r="I14" s="347">
        <v>0</v>
      </c>
      <c r="J14" s="348">
        <v>0</v>
      </c>
      <c r="K14" s="605">
        <v>0</v>
      </c>
      <c r="L14" s="347">
        <v>0</v>
      </c>
      <c r="M14" s="348">
        <v>0</v>
      </c>
      <c r="N14" s="605">
        <v>0</v>
      </c>
      <c r="O14" s="347">
        <v>0</v>
      </c>
      <c r="P14" s="348">
        <v>0</v>
      </c>
      <c r="Q14" s="605">
        <v>477000</v>
      </c>
      <c r="R14" s="347">
        <v>0</v>
      </c>
      <c r="S14" s="348">
        <v>0</v>
      </c>
      <c r="T14" s="605">
        <v>686300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5883350.5699999994</v>
      </c>
      <c r="I15" s="350"/>
      <c r="J15" s="351"/>
      <c r="K15" s="350">
        <f>SUM(K10:K14)</f>
        <v>6100214.6200000001</v>
      </c>
      <c r="L15" s="350"/>
      <c r="M15" s="350"/>
      <c r="N15" s="349">
        <f>SUM(N10:N14)</f>
        <v>6788593.6799999997</v>
      </c>
      <c r="O15" s="350"/>
      <c r="P15" s="351"/>
      <c r="Q15" s="350">
        <f>SUM(Q10:Q14)</f>
        <v>8093963.2800000003</v>
      </c>
      <c r="R15" s="350"/>
      <c r="S15" s="351"/>
      <c r="T15" s="350">
        <f>SUM(T10:T14)</f>
        <v>9098663.9000000004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50953.66</v>
      </c>
      <c r="I16" s="342">
        <v>1521059.02</v>
      </c>
      <c r="J16" s="343">
        <v>2351270.66</v>
      </c>
      <c r="K16" s="606">
        <v>165237.28</v>
      </c>
      <c r="L16" s="342">
        <v>1659060.83</v>
      </c>
      <c r="M16" s="343">
        <v>1521059.02</v>
      </c>
      <c r="N16" s="606">
        <v>136154.10999999999</v>
      </c>
      <c r="O16" s="342">
        <v>2230351.92</v>
      </c>
      <c r="P16" s="343">
        <v>1659060.83</v>
      </c>
      <c r="Q16" s="606">
        <v>153598.63</v>
      </c>
      <c r="R16" s="342">
        <v>2351270.66</v>
      </c>
      <c r="S16" s="343">
        <v>2230351.92</v>
      </c>
      <c r="T16" s="606">
        <v>125736.78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1813941.76</v>
      </c>
      <c r="I17" s="347">
        <v>1192323.53</v>
      </c>
      <c r="J17" s="348">
        <v>824300.6</v>
      </c>
      <c r="K17" s="605">
        <v>1714571.09</v>
      </c>
      <c r="L17" s="347">
        <v>4295659.8600000003</v>
      </c>
      <c r="M17" s="348">
        <v>1192323.53</v>
      </c>
      <c r="N17" s="605">
        <v>260000</v>
      </c>
      <c r="O17" s="347">
        <v>1045347.08</v>
      </c>
      <c r="P17" s="348">
        <v>4295659.8600000003</v>
      </c>
      <c r="Q17" s="605">
        <v>1360000</v>
      </c>
      <c r="R17" s="347">
        <v>824300.6</v>
      </c>
      <c r="S17" s="348">
        <v>1045347.08</v>
      </c>
      <c r="T17" s="605">
        <v>549141.09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7748245.9899999993</v>
      </c>
      <c r="I18" s="337"/>
      <c r="J18" s="338"/>
      <c r="K18" s="337">
        <f>SUM(K15:K17)</f>
        <v>7980022.9900000002</v>
      </c>
      <c r="L18" s="337"/>
      <c r="M18" s="337"/>
      <c r="N18" s="336">
        <f>SUM(N15:N17)</f>
        <v>7184747.79</v>
      </c>
      <c r="O18" s="337"/>
      <c r="P18" s="338"/>
      <c r="Q18" s="336">
        <f>SUM(Q15:Q17)</f>
        <v>9607561.9100000001</v>
      </c>
      <c r="R18" s="337"/>
      <c r="S18" s="338"/>
      <c r="T18" s="336">
        <f>SUM(T15:T17)</f>
        <v>9773541.7699999996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31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2020</v>
      </c>
      <c r="I21" s="355"/>
      <c r="J21" s="355"/>
      <c r="K21" s="355">
        <f>N21-1</f>
        <v>2021</v>
      </c>
      <c r="L21" s="355"/>
      <c r="M21" s="355"/>
      <c r="N21" s="355">
        <f>Q21-1</f>
        <v>2022</v>
      </c>
      <c r="O21" s="355"/>
      <c r="P21" s="355"/>
      <c r="Q21" s="355">
        <f>T21-1</f>
        <v>2023</v>
      </c>
      <c r="R21" s="355"/>
      <c r="S21" s="355"/>
      <c r="T21" s="355">
        <f>X2</f>
        <v>2024</v>
      </c>
      <c r="U21" s="355"/>
      <c r="V21" s="355"/>
    </row>
    <row r="22" spans="1:22" ht="18.399999999999999" customHeight="1">
      <c r="A22" s="339" t="s">
        <v>17</v>
      </c>
      <c r="B22" s="340"/>
      <c r="C22" s="340"/>
      <c r="D22" s="340"/>
      <c r="E22" s="340"/>
      <c r="F22" s="340"/>
      <c r="G22" s="341"/>
      <c r="H22" s="603">
        <v>184791.83</v>
      </c>
      <c r="I22" s="356">
        <v>373432.17</v>
      </c>
      <c r="J22" s="357">
        <v>697745.74</v>
      </c>
      <c r="K22" s="603">
        <v>213134.4</v>
      </c>
      <c r="L22" s="356">
        <v>373432.17</v>
      </c>
      <c r="M22" s="357">
        <v>697745.74</v>
      </c>
      <c r="N22" s="603">
        <v>335072.84999999998</v>
      </c>
      <c r="O22" s="356">
        <v>373432.17</v>
      </c>
      <c r="P22" s="357">
        <v>697745.74</v>
      </c>
      <c r="Q22" s="603">
        <v>267755.15000000002</v>
      </c>
      <c r="R22" s="356">
        <v>373432.17</v>
      </c>
      <c r="S22" s="357">
        <v>697745.74</v>
      </c>
      <c r="T22" s="603">
        <v>461521.18</v>
      </c>
      <c r="U22" s="356">
        <v>373432.17</v>
      </c>
      <c r="V22" s="357">
        <v>697745.74</v>
      </c>
    </row>
    <row r="23" spans="1:22" ht="18.399999999999999" customHeight="1">
      <c r="A23" s="339" t="s">
        <v>15</v>
      </c>
      <c r="B23" s="340"/>
      <c r="C23" s="340"/>
      <c r="D23" s="340"/>
      <c r="E23" s="340"/>
      <c r="F23" s="340"/>
      <c r="G23" s="341"/>
      <c r="H23" s="604">
        <v>6272120.04</v>
      </c>
      <c r="I23" s="352">
        <v>12728583.199999999</v>
      </c>
      <c r="J23" s="353">
        <v>13240574.68</v>
      </c>
      <c r="K23" s="604">
        <v>6093530.3399999999</v>
      </c>
      <c r="L23" s="352">
        <v>12728583.199999999</v>
      </c>
      <c r="M23" s="353">
        <v>13240574.68</v>
      </c>
      <c r="N23" s="604">
        <v>6665180.5199999996</v>
      </c>
      <c r="O23" s="352">
        <v>12728583.199999999</v>
      </c>
      <c r="P23" s="353">
        <v>13240574.68</v>
      </c>
      <c r="Q23" s="604">
        <v>8109897.4800000004</v>
      </c>
      <c r="R23" s="352">
        <v>12728583.199999999</v>
      </c>
      <c r="S23" s="353">
        <v>13240574.68</v>
      </c>
      <c r="T23" s="604">
        <v>7692585.4400000004</v>
      </c>
      <c r="U23" s="352">
        <v>12728583.199999999</v>
      </c>
      <c r="V23" s="353">
        <v>13240574.68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1"/>
      <c r="H24" s="604">
        <v>104718.69</v>
      </c>
      <c r="I24" s="352">
        <v>548784.99</v>
      </c>
      <c r="J24" s="353">
        <v>408005.67</v>
      </c>
      <c r="K24" s="604">
        <v>104459.27</v>
      </c>
      <c r="L24" s="352">
        <v>548784.99</v>
      </c>
      <c r="M24" s="353">
        <v>408005.67</v>
      </c>
      <c r="N24" s="604">
        <v>83904.38</v>
      </c>
      <c r="O24" s="352">
        <v>548784.99</v>
      </c>
      <c r="P24" s="353">
        <v>408005.67</v>
      </c>
      <c r="Q24" s="604">
        <v>66938.210000000006</v>
      </c>
      <c r="R24" s="352">
        <v>548784.99</v>
      </c>
      <c r="S24" s="353">
        <v>408005.67</v>
      </c>
      <c r="T24" s="604">
        <v>123800.37</v>
      </c>
      <c r="U24" s="352">
        <v>548784.99</v>
      </c>
      <c r="V24" s="353">
        <v>408005.67</v>
      </c>
    </row>
    <row r="25" spans="1:22" ht="18.399999999999999" customHeight="1" thickBot="1">
      <c r="A25" s="344" t="s">
        <v>3</v>
      </c>
      <c r="B25" s="345"/>
      <c r="C25" s="345"/>
      <c r="D25" s="345"/>
      <c r="E25" s="345"/>
      <c r="F25" s="345"/>
      <c r="G25" s="346"/>
      <c r="H25" s="605">
        <v>0</v>
      </c>
      <c r="I25" s="347">
        <v>0</v>
      </c>
      <c r="J25" s="348">
        <v>0</v>
      </c>
      <c r="K25" s="605">
        <v>100000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125389.78</v>
      </c>
      <c r="R25" s="347">
        <v>0</v>
      </c>
      <c r="S25" s="348">
        <v>0</v>
      </c>
      <c r="T25" s="605">
        <v>1018692.18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6561630.5600000005</v>
      </c>
      <c r="I26" s="350"/>
      <c r="J26" s="350"/>
      <c r="K26" s="349">
        <f>SUM(K22:K25)</f>
        <v>6511124.0099999998</v>
      </c>
      <c r="L26" s="350"/>
      <c r="M26" s="351"/>
      <c r="N26" s="350">
        <f>SUM(N22:N25)</f>
        <v>7084157.7499999991</v>
      </c>
      <c r="O26" s="350"/>
      <c r="P26" s="350"/>
      <c r="Q26" s="349">
        <f>SUM(Q22:Q25)</f>
        <v>8569980.620000001</v>
      </c>
      <c r="R26" s="350"/>
      <c r="S26" s="351"/>
      <c r="T26" s="349">
        <f>SUM(T22:T25)</f>
        <v>9296599.1699999999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3466118.6</v>
      </c>
      <c r="I27" s="342">
        <v>6001218.2883333303</v>
      </c>
      <c r="J27" s="343">
        <v>5811470.0833333302</v>
      </c>
      <c r="K27" s="606">
        <v>2488231.81</v>
      </c>
      <c r="L27" s="342">
        <v>6001218.2883333303</v>
      </c>
      <c r="M27" s="343">
        <v>5811470.0833333302</v>
      </c>
      <c r="N27" s="606">
        <v>1137960.8400000001</v>
      </c>
      <c r="O27" s="342">
        <v>6001218.2883333303</v>
      </c>
      <c r="P27" s="343">
        <v>5811470.0833333302</v>
      </c>
      <c r="Q27" s="606">
        <v>1126068.45</v>
      </c>
      <c r="R27" s="342">
        <v>6001218.2883333303</v>
      </c>
      <c r="S27" s="343">
        <v>5811470.0833333302</v>
      </c>
      <c r="T27" s="606">
        <v>796388.85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0</v>
      </c>
      <c r="I28" s="347">
        <v>0</v>
      </c>
      <c r="J28" s="348">
        <v>0</v>
      </c>
      <c r="K28" s="605">
        <v>0</v>
      </c>
      <c r="L28" s="347">
        <v>0</v>
      </c>
      <c r="M28" s="348">
        <v>0</v>
      </c>
      <c r="N28" s="605">
        <v>0</v>
      </c>
      <c r="O28" s="347">
        <v>0</v>
      </c>
      <c r="P28" s="348">
        <v>0</v>
      </c>
      <c r="Q28" s="605">
        <v>450000</v>
      </c>
      <c r="R28" s="347">
        <v>0</v>
      </c>
      <c r="S28" s="348">
        <v>0</v>
      </c>
      <c r="T28" s="605">
        <v>133780.94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10027749.16</v>
      </c>
      <c r="I29" s="337"/>
      <c r="J29" s="337"/>
      <c r="K29" s="336">
        <f>SUM(K26:K28)</f>
        <v>8999355.8200000003</v>
      </c>
      <c r="L29" s="337"/>
      <c r="M29" s="338"/>
      <c r="N29" s="337">
        <f>SUM(N26:N28)</f>
        <v>8222118.5899999989</v>
      </c>
      <c r="O29" s="337"/>
      <c r="P29" s="337"/>
      <c r="Q29" s="336">
        <f>SUM(Q26:Q28)</f>
        <v>10146049.07</v>
      </c>
      <c r="R29" s="337"/>
      <c r="S29" s="338"/>
      <c r="T29" s="336">
        <f>SUM(T26:T28)</f>
        <v>10226768.959999999</v>
      </c>
      <c r="U29" s="337"/>
      <c r="V29" s="338"/>
    </row>
    <row r="30" spans="1:22" ht="16.899999999999999" customHeight="1">
      <c r="A30" s="104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264"/>
      <c r="V1" s="264"/>
      <c r="W1" s="237" t="str">
        <f>Coordonnées!$U$1</f>
        <v>Code INS</v>
      </c>
      <c r="X1" s="275">
        <f>Coordonnées!$V$1</f>
        <v>25122</v>
      </c>
    </row>
    <row r="2" spans="1:24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265"/>
      <c r="V2" s="265"/>
      <c r="W2" s="238" t="str">
        <f>Coordonnées!$U$2</f>
        <v>Exercice:</v>
      </c>
      <c r="X2" s="276">
        <f>Coordonnées!$V$2</f>
        <v>2024</v>
      </c>
    </row>
    <row r="3" spans="1:24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65" t="s">
        <v>300</v>
      </c>
      <c r="I6" s="365"/>
      <c r="J6" s="365"/>
      <c r="K6" s="365"/>
      <c r="L6" s="365"/>
      <c r="M6" s="365"/>
      <c r="N6" s="365"/>
      <c r="O6" s="365"/>
      <c r="P6" s="365"/>
      <c r="Q6" s="365"/>
      <c r="R6" s="365"/>
      <c r="S6" s="365"/>
      <c r="T6" s="366"/>
      <c r="U6" s="366"/>
      <c r="V6" s="366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67" t="str">
        <f>Coordonnées!$J$27</f>
        <v>Compte</v>
      </c>
      <c r="I7" s="367"/>
      <c r="J7" s="367"/>
      <c r="K7" s="367" t="str">
        <f>Coordonnées!$J$27</f>
        <v>Compte</v>
      </c>
      <c r="L7" s="367"/>
      <c r="M7" s="367"/>
      <c r="N7" s="367" t="str">
        <f>Coordonnées!$J$27</f>
        <v>Compte</v>
      </c>
      <c r="O7" s="367"/>
      <c r="P7" s="367"/>
      <c r="Q7" s="367" t="str">
        <f>Coordonnées!$J$27</f>
        <v>Compte</v>
      </c>
      <c r="R7" s="367"/>
      <c r="S7" s="367"/>
      <c r="T7" s="367" t="str">
        <f>Coordonnées!$J$27</f>
        <v>Compte</v>
      </c>
      <c r="U7" s="367"/>
      <c r="V7" s="367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68" t="s">
        <v>298</v>
      </c>
      <c r="I8" s="369"/>
      <c r="J8" s="369"/>
      <c r="K8" s="369"/>
      <c r="L8" s="369"/>
      <c r="M8" s="369"/>
      <c r="N8" s="369"/>
      <c r="O8" s="369"/>
      <c r="P8" s="369"/>
      <c r="Q8" s="369"/>
      <c r="R8" s="369"/>
      <c r="S8" s="369"/>
      <c r="T8" s="370"/>
      <c r="U8" s="370"/>
      <c r="V8" s="371"/>
    </row>
    <row r="9" spans="1:24" ht="18.399999999999999" customHeight="1">
      <c r="A9" s="354" t="s">
        <v>2</v>
      </c>
      <c r="B9" s="362"/>
      <c r="C9" s="354"/>
      <c r="D9" s="354"/>
      <c r="E9" s="354"/>
      <c r="F9" s="354"/>
      <c r="G9" s="354"/>
      <c r="H9" s="355">
        <f>K9-1</f>
        <v>2020</v>
      </c>
      <c r="I9" s="355"/>
      <c r="J9" s="355"/>
      <c r="K9" s="355">
        <f>N9-1</f>
        <v>2021</v>
      </c>
      <c r="L9" s="355"/>
      <c r="M9" s="355"/>
      <c r="N9" s="355">
        <f>Q9-1</f>
        <v>2022</v>
      </c>
      <c r="O9" s="355"/>
      <c r="P9" s="355"/>
      <c r="Q9" s="355">
        <f>T9-1</f>
        <v>2023</v>
      </c>
      <c r="R9" s="355"/>
      <c r="S9" s="355"/>
      <c r="T9" s="355">
        <f>X2</f>
        <v>2024</v>
      </c>
      <c r="U9" s="355"/>
      <c r="V9" s="355"/>
    </row>
    <row r="10" spans="1:24" ht="18.399999999999999" customHeight="1">
      <c r="A10" s="363" t="s">
        <v>15</v>
      </c>
      <c r="B10" s="364"/>
      <c r="C10" s="364"/>
      <c r="D10" s="364"/>
      <c r="E10" s="364"/>
      <c r="F10" s="364"/>
      <c r="G10" s="364"/>
      <c r="H10" s="603">
        <v>45870.57</v>
      </c>
      <c r="I10" s="356">
        <v>5512664.2599999998</v>
      </c>
      <c r="J10" s="357">
        <v>5512664.2599999998</v>
      </c>
      <c r="K10" s="603">
        <v>0</v>
      </c>
      <c r="L10" s="356">
        <v>5512664.2599999998</v>
      </c>
      <c r="M10" s="357">
        <v>5512664.2599999998</v>
      </c>
      <c r="N10" s="603">
        <v>213378.13</v>
      </c>
      <c r="O10" s="356">
        <v>5512664.2599999998</v>
      </c>
      <c r="P10" s="357">
        <v>5512664.2599999998</v>
      </c>
      <c r="Q10" s="603">
        <v>80000</v>
      </c>
      <c r="R10" s="356">
        <v>5512664.2599999998</v>
      </c>
      <c r="S10" s="357">
        <v>5512664.2599999998</v>
      </c>
      <c r="T10" s="603">
        <v>0</v>
      </c>
      <c r="U10" s="356">
        <v>5512664.2599999998</v>
      </c>
      <c r="V10" s="357">
        <v>5512664.2599999998</v>
      </c>
    </row>
    <row r="11" spans="1:24" ht="18.399999999999999" customHeight="1">
      <c r="A11" s="339" t="s">
        <v>301</v>
      </c>
      <c r="B11" s="340"/>
      <c r="C11" s="340"/>
      <c r="D11" s="340"/>
      <c r="E11" s="340"/>
      <c r="F11" s="340"/>
      <c r="G11" s="340"/>
      <c r="H11" s="604">
        <v>5145112.0599999996</v>
      </c>
      <c r="I11" s="352">
        <v>2726342.74</v>
      </c>
      <c r="J11" s="353">
        <v>2726342.74</v>
      </c>
      <c r="K11" s="604">
        <v>3585458.24</v>
      </c>
      <c r="L11" s="352">
        <v>2726342.74</v>
      </c>
      <c r="M11" s="353">
        <v>2726342.74</v>
      </c>
      <c r="N11" s="604">
        <v>1826244.07</v>
      </c>
      <c r="O11" s="352">
        <v>2726342.74</v>
      </c>
      <c r="P11" s="353">
        <v>2726342.74</v>
      </c>
      <c r="Q11" s="604">
        <v>1723213.61</v>
      </c>
      <c r="R11" s="352">
        <v>2726342.74</v>
      </c>
      <c r="S11" s="353">
        <v>2726342.74</v>
      </c>
      <c r="T11" s="604">
        <v>5555818.9199999999</v>
      </c>
      <c r="U11" s="352">
        <v>2726342.74</v>
      </c>
      <c r="V11" s="353">
        <v>2726342.74</v>
      </c>
    </row>
    <row r="12" spans="1:24" ht="18.399999999999999" customHeight="1">
      <c r="A12" s="339" t="s">
        <v>16</v>
      </c>
      <c r="B12" s="340"/>
      <c r="C12" s="340"/>
      <c r="D12" s="340"/>
      <c r="E12" s="340"/>
      <c r="F12" s="340"/>
      <c r="G12" s="340"/>
      <c r="H12" s="604">
        <v>0</v>
      </c>
      <c r="I12" s="352">
        <v>4264832.04</v>
      </c>
      <c r="J12" s="353">
        <v>4264832.04</v>
      </c>
      <c r="K12" s="604">
        <v>57813.65</v>
      </c>
      <c r="L12" s="352">
        <v>4264832.04</v>
      </c>
      <c r="M12" s="353">
        <v>4264832.04</v>
      </c>
      <c r="N12" s="604">
        <v>150843.66</v>
      </c>
      <c r="O12" s="352">
        <v>4264832.04</v>
      </c>
      <c r="P12" s="353">
        <v>4264832.04</v>
      </c>
      <c r="Q12" s="604">
        <v>66008.61</v>
      </c>
      <c r="R12" s="352">
        <v>4264832.04</v>
      </c>
      <c r="S12" s="353">
        <v>4264832.04</v>
      </c>
      <c r="T12" s="604">
        <v>66008.63</v>
      </c>
      <c r="U12" s="352">
        <v>4264832.04</v>
      </c>
      <c r="V12" s="353">
        <v>4264832.04</v>
      </c>
    </row>
    <row r="13" spans="1:24" ht="18.399999999999999" customHeight="1">
      <c r="A13" s="339" t="s">
        <v>3</v>
      </c>
      <c r="B13" s="340"/>
      <c r="C13" s="340"/>
      <c r="D13" s="340"/>
      <c r="E13" s="340"/>
      <c r="F13" s="340"/>
      <c r="G13" s="340"/>
      <c r="H13" s="604">
        <v>0</v>
      </c>
      <c r="I13" s="352">
        <v>41563.69</v>
      </c>
      <c r="J13" s="353">
        <v>41563.69</v>
      </c>
      <c r="K13" s="604">
        <v>0</v>
      </c>
      <c r="L13" s="352">
        <v>41563.69</v>
      </c>
      <c r="M13" s="353">
        <v>41563.69</v>
      </c>
      <c r="N13" s="604">
        <v>0</v>
      </c>
      <c r="O13" s="352">
        <v>41563.69</v>
      </c>
      <c r="P13" s="353">
        <v>41563.69</v>
      </c>
      <c r="Q13" s="604">
        <v>0</v>
      </c>
      <c r="R13" s="352">
        <v>41563.69</v>
      </c>
      <c r="S13" s="353">
        <v>41563.69</v>
      </c>
      <c r="T13" s="604">
        <v>0</v>
      </c>
      <c r="U13" s="352">
        <v>41563.69</v>
      </c>
      <c r="V13" s="353">
        <v>41563.69</v>
      </c>
    </row>
    <row r="14" spans="1:24" ht="18.399999999999999" customHeight="1" thickBot="1">
      <c r="A14" s="344"/>
      <c r="B14" s="345"/>
      <c r="C14" s="345"/>
      <c r="D14" s="345"/>
      <c r="E14" s="345"/>
      <c r="F14" s="345"/>
      <c r="G14" s="345"/>
      <c r="H14" s="605">
        <v>0</v>
      </c>
      <c r="I14" s="347">
        <v>0</v>
      </c>
      <c r="J14" s="348">
        <v>0</v>
      </c>
      <c r="K14" s="605">
        <v>100000</v>
      </c>
      <c r="L14" s="347">
        <v>0</v>
      </c>
      <c r="M14" s="348">
        <v>0</v>
      </c>
      <c r="N14" s="605">
        <v>0</v>
      </c>
      <c r="O14" s="347">
        <v>0</v>
      </c>
      <c r="P14" s="348">
        <v>0</v>
      </c>
      <c r="Q14" s="605">
        <v>0</v>
      </c>
      <c r="R14" s="347">
        <v>0</v>
      </c>
      <c r="S14" s="348">
        <v>0</v>
      </c>
      <c r="T14" s="605">
        <v>0</v>
      </c>
      <c r="U14" s="347">
        <v>0</v>
      </c>
      <c r="V14" s="348">
        <v>0</v>
      </c>
    </row>
    <row r="15" spans="1:24" ht="18.399999999999999" customHeight="1" thickBot="1">
      <c r="A15" s="326" t="s">
        <v>324</v>
      </c>
      <c r="B15" s="327"/>
      <c r="C15" s="327"/>
      <c r="D15" s="327"/>
      <c r="E15" s="327"/>
      <c r="F15" s="327"/>
      <c r="G15" s="327"/>
      <c r="H15" s="349">
        <f>SUM(H10:H14)</f>
        <v>5190982.63</v>
      </c>
      <c r="I15" s="350"/>
      <c r="J15" s="351"/>
      <c r="K15" s="350">
        <f>SUM(K10:K14)</f>
        <v>3743271.89</v>
      </c>
      <c r="L15" s="350"/>
      <c r="M15" s="350"/>
      <c r="N15" s="349">
        <f>SUM(N10:N14)</f>
        <v>2190465.8600000003</v>
      </c>
      <c r="O15" s="350"/>
      <c r="P15" s="351"/>
      <c r="Q15" s="350">
        <f>SUM(Q10:Q14)</f>
        <v>1869222.2200000002</v>
      </c>
      <c r="R15" s="350"/>
      <c r="S15" s="351"/>
      <c r="T15" s="350">
        <f>SUM(T10:T14)</f>
        <v>5621827.5499999998</v>
      </c>
      <c r="U15" s="350"/>
      <c r="V15" s="351"/>
    </row>
    <row r="16" spans="1:24" ht="18.399999999999999" customHeight="1">
      <c r="A16" s="339" t="s">
        <v>29</v>
      </c>
      <c r="B16" s="340"/>
      <c r="C16" s="340"/>
      <c r="D16" s="340"/>
      <c r="E16" s="340"/>
      <c r="F16" s="340"/>
      <c r="G16" s="340"/>
      <c r="H16" s="606">
        <v>2243730.27</v>
      </c>
      <c r="I16" s="342">
        <v>1521059.02</v>
      </c>
      <c r="J16" s="343">
        <v>2351270.66</v>
      </c>
      <c r="K16" s="606">
        <v>4177412.25</v>
      </c>
      <c r="L16" s="342">
        <v>1659060.83</v>
      </c>
      <c r="M16" s="343">
        <v>1521059.02</v>
      </c>
      <c r="N16" s="606">
        <v>4330511.68</v>
      </c>
      <c r="O16" s="342">
        <v>2230351.92</v>
      </c>
      <c r="P16" s="343">
        <v>1659060.83</v>
      </c>
      <c r="Q16" s="606">
        <v>3116279.12</v>
      </c>
      <c r="R16" s="342">
        <v>2351270.66</v>
      </c>
      <c r="S16" s="343">
        <v>2230351.92</v>
      </c>
      <c r="T16" s="606">
        <v>1503442.62</v>
      </c>
      <c r="U16" s="342">
        <v>2351270.66</v>
      </c>
      <c r="V16" s="343">
        <v>2230351.92</v>
      </c>
    </row>
    <row r="17" spans="1:22" ht="18.399999999999999" customHeight="1" thickBot="1">
      <c r="A17" s="344" t="s">
        <v>3</v>
      </c>
      <c r="B17" s="345"/>
      <c r="C17" s="345"/>
      <c r="D17" s="345"/>
      <c r="E17" s="345"/>
      <c r="F17" s="345"/>
      <c r="G17" s="345"/>
      <c r="H17" s="605">
        <v>268309.63</v>
      </c>
      <c r="I17" s="347">
        <v>1192323.53</v>
      </c>
      <c r="J17" s="348">
        <v>824300.6</v>
      </c>
      <c r="K17" s="605">
        <v>1171452.72</v>
      </c>
      <c r="L17" s="347">
        <v>4295659.8600000003</v>
      </c>
      <c r="M17" s="348">
        <v>1192323.53</v>
      </c>
      <c r="N17" s="605">
        <v>1490375.65</v>
      </c>
      <c r="O17" s="347">
        <v>1045347.08</v>
      </c>
      <c r="P17" s="348">
        <v>4295659.8600000003</v>
      </c>
      <c r="Q17" s="605">
        <v>487416.04</v>
      </c>
      <c r="R17" s="347">
        <v>824300.6</v>
      </c>
      <c r="S17" s="348">
        <v>1045347.08</v>
      </c>
      <c r="T17" s="605">
        <v>1392416.17</v>
      </c>
      <c r="U17" s="347">
        <v>824300.6</v>
      </c>
      <c r="V17" s="348">
        <v>1045347.08</v>
      </c>
    </row>
    <row r="18" spans="1:22" ht="18.399999999999999" customHeight="1" thickBot="1">
      <c r="A18" s="333" t="s">
        <v>325</v>
      </c>
      <c r="B18" s="334"/>
      <c r="C18" s="334"/>
      <c r="D18" s="334"/>
      <c r="E18" s="334"/>
      <c r="F18" s="334"/>
      <c r="G18" s="334"/>
      <c r="H18" s="336">
        <f>SUM(H15:H17)</f>
        <v>7703022.5300000003</v>
      </c>
      <c r="I18" s="337"/>
      <c r="J18" s="338"/>
      <c r="K18" s="337">
        <f>SUM(K15:K17)</f>
        <v>9092136.8600000013</v>
      </c>
      <c r="L18" s="337"/>
      <c r="M18" s="337"/>
      <c r="N18" s="336">
        <f>SUM(N15:N17)</f>
        <v>8011353.1899999995</v>
      </c>
      <c r="O18" s="337"/>
      <c r="P18" s="338"/>
      <c r="Q18" s="336">
        <f>SUM(Q15:Q17)</f>
        <v>5472917.3799999999</v>
      </c>
      <c r="R18" s="337"/>
      <c r="S18" s="338"/>
      <c r="T18" s="336">
        <f>SUM(T15:T17)</f>
        <v>8517686.3399999999</v>
      </c>
      <c r="U18" s="337"/>
      <c r="V18" s="338"/>
    </row>
    <row r="19" spans="1:22" s="185" customFormat="1" ht="28.15" customHeight="1">
      <c r="A19" s="196" t="s">
        <v>323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8" t="s">
        <v>299</v>
      </c>
      <c r="I20" s="359"/>
      <c r="J20" s="359"/>
      <c r="K20" s="359"/>
      <c r="L20" s="359"/>
      <c r="M20" s="359"/>
      <c r="N20" s="359"/>
      <c r="O20" s="359"/>
      <c r="P20" s="359"/>
      <c r="Q20" s="359"/>
      <c r="R20" s="359"/>
      <c r="S20" s="359"/>
      <c r="T20" s="360"/>
      <c r="U20" s="360"/>
      <c r="V20" s="361"/>
    </row>
    <row r="21" spans="1:22" ht="18.399999999999999" customHeight="1">
      <c r="A21" s="354" t="s">
        <v>2</v>
      </c>
      <c r="B21" s="354"/>
      <c r="C21" s="354"/>
      <c r="D21" s="354"/>
      <c r="E21" s="354"/>
      <c r="F21" s="354"/>
      <c r="G21" s="354"/>
      <c r="H21" s="355">
        <f>K21-1</f>
        <v>2020</v>
      </c>
      <c r="I21" s="355"/>
      <c r="J21" s="355"/>
      <c r="K21" s="355">
        <f>N21-1</f>
        <v>2021</v>
      </c>
      <c r="L21" s="355"/>
      <c r="M21" s="355"/>
      <c r="N21" s="355">
        <f>Q21-1</f>
        <v>2022</v>
      </c>
      <c r="O21" s="355"/>
      <c r="P21" s="355"/>
      <c r="Q21" s="355">
        <f>T21-1</f>
        <v>2023</v>
      </c>
      <c r="R21" s="355"/>
      <c r="S21" s="355"/>
      <c r="T21" s="355">
        <f>X2</f>
        <v>2024</v>
      </c>
      <c r="U21" s="355"/>
      <c r="V21" s="355"/>
    </row>
    <row r="22" spans="1:22" ht="18.399999999999999" customHeight="1">
      <c r="A22" s="363" t="s">
        <v>15</v>
      </c>
      <c r="B22" s="364"/>
      <c r="C22" s="364"/>
      <c r="D22" s="364"/>
      <c r="E22" s="364"/>
      <c r="F22" s="364"/>
      <c r="G22" s="364"/>
      <c r="H22" s="603">
        <v>1713136.4</v>
      </c>
      <c r="I22" s="356">
        <v>373432.17</v>
      </c>
      <c r="J22" s="357">
        <v>697745.74</v>
      </c>
      <c r="K22" s="603">
        <v>69329.86</v>
      </c>
      <c r="L22" s="356">
        <v>365967.42</v>
      </c>
      <c r="M22" s="357">
        <v>373432.17</v>
      </c>
      <c r="N22" s="603">
        <v>1020995.06</v>
      </c>
      <c r="O22" s="356">
        <v>414709.37</v>
      </c>
      <c r="P22" s="357">
        <v>365967.42</v>
      </c>
      <c r="Q22" s="603">
        <v>1224216.53</v>
      </c>
      <c r="R22" s="356">
        <v>697745.74</v>
      </c>
      <c r="S22" s="357">
        <v>414709.37</v>
      </c>
      <c r="T22" s="603">
        <v>1774860.03</v>
      </c>
      <c r="U22" s="356">
        <v>557211.56000000006</v>
      </c>
      <c r="V22" s="357">
        <v>577850.16</v>
      </c>
    </row>
    <row r="23" spans="1:22" ht="18.399999999999999" customHeight="1">
      <c r="A23" s="339" t="s">
        <v>301</v>
      </c>
      <c r="B23" s="340"/>
      <c r="C23" s="340"/>
      <c r="D23" s="340"/>
      <c r="E23" s="340"/>
      <c r="F23" s="340"/>
      <c r="G23" s="340"/>
      <c r="H23" s="604">
        <v>72360</v>
      </c>
      <c r="I23" s="352">
        <v>12728583.199999999</v>
      </c>
      <c r="J23" s="353">
        <v>13240574.68</v>
      </c>
      <c r="K23" s="604">
        <v>8</v>
      </c>
      <c r="L23" s="352">
        <v>12120371.99</v>
      </c>
      <c r="M23" s="353">
        <v>12728583.199999999</v>
      </c>
      <c r="N23" s="604">
        <v>776423.52</v>
      </c>
      <c r="O23" s="352">
        <v>12941517.73</v>
      </c>
      <c r="P23" s="353">
        <v>12120371.99</v>
      </c>
      <c r="Q23" s="604">
        <v>0</v>
      </c>
      <c r="R23" s="352">
        <v>13240574.68</v>
      </c>
      <c r="S23" s="353">
        <v>12941517.73</v>
      </c>
      <c r="T23" s="604">
        <v>6077</v>
      </c>
      <c r="U23" s="352">
        <v>13289626.9983333</v>
      </c>
      <c r="V23" s="353">
        <v>13396094.2633333</v>
      </c>
    </row>
    <row r="24" spans="1:22" ht="18.399999999999999" customHeight="1">
      <c r="A24" s="339" t="s">
        <v>16</v>
      </c>
      <c r="B24" s="340"/>
      <c r="C24" s="340"/>
      <c r="D24" s="340"/>
      <c r="E24" s="340"/>
      <c r="F24" s="340"/>
      <c r="G24" s="340"/>
      <c r="H24" s="604">
        <v>0</v>
      </c>
      <c r="I24" s="352">
        <v>548784.99</v>
      </c>
      <c r="J24" s="353">
        <v>408005.67</v>
      </c>
      <c r="K24" s="604">
        <v>0</v>
      </c>
      <c r="L24" s="352">
        <v>536819.05000000005</v>
      </c>
      <c r="M24" s="353">
        <v>548784.99</v>
      </c>
      <c r="N24" s="604">
        <v>928657.39</v>
      </c>
      <c r="O24" s="352">
        <v>344975.81</v>
      </c>
      <c r="P24" s="353">
        <v>536819.05000000005</v>
      </c>
      <c r="Q24" s="604">
        <v>566973.05000000005</v>
      </c>
      <c r="R24" s="352">
        <v>408005.67</v>
      </c>
      <c r="S24" s="353">
        <v>344975.81</v>
      </c>
      <c r="T24" s="604">
        <v>2264742.29</v>
      </c>
      <c r="U24" s="352">
        <v>128208.38666666699</v>
      </c>
      <c r="V24" s="353">
        <v>26303.796666666702</v>
      </c>
    </row>
    <row r="25" spans="1:22" ht="18.399999999999999" customHeight="1" thickBot="1">
      <c r="A25" s="339" t="s">
        <v>3</v>
      </c>
      <c r="B25" s="340"/>
      <c r="C25" s="340"/>
      <c r="D25" s="340"/>
      <c r="E25" s="340"/>
      <c r="F25" s="340"/>
      <c r="G25" s="340"/>
      <c r="H25" s="605">
        <v>0</v>
      </c>
      <c r="I25" s="347">
        <v>0</v>
      </c>
      <c r="J25" s="348">
        <v>0</v>
      </c>
      <c r="K25" s="605">
        <v>0</v>
      </c>
      <c r="L25" s="347">
        <v>0</v>
      </c>
      <c r="M25" s="348">
        <v>0</v>
      </c>
      <c r="N25" s="605">
        <v>0</v>
      </c>
      <c r="O25" s="347">
        <v>0</v>
      </c>
      <c r="P25" s="348">
        <v>0</v>
      </c>
      <c r="Q25" s="605">
        <v>0</v>
      </c>
      <c r="R25" s="347">
        <v>0</v>
      </c>
      <c r="S25" s="348">
        <v>0</v>
      </c>
      <c r="T25" s="605">
        <v>0</v>
      </c>
      <c r="U25" s="347">
        <v>0</v>
      </c>
      <c r="V25" s="348">
        <v>0</v>
      </c>
    </row>
    <row r="26" spans="1:22" ht="18.399999999999999" customHeight="1" thickBot="1">
      <c r="A26" s="326" t="s">
        <v>324</v>
      </c>
      <c r="B26" s="327"/>
      <c r="C26" s="327"/>
      <c r="D26" s="327"/>
      <c r="E26" s="327"/>
      <c r="F26" s="327"/>
      <c r="G26" s="328"/>
      <c r="H26" s="349">
        <f>SUM(H22:H25)</f>
        <v>1785496.4</v>
      </c>
      <c r="I26" s="350"/>
      <c r="J26" s="350"/>
      <c r="K26" s="349">
        <f>SUM(K22:K25)</f>
        <v>69337.86</v>
      </c>
      <c r="L26" s="350"/>
      <c r="M26" s="351"/>
      <c r="N26" s="350">
        <f>SUM(N22:N25)</f>
        <v>2726075.97</v>
      </c>
      <c r="O26" s="350"/>
      <c r="P26" s="350"/>
      <c r="Q26" s="349">
        <f>SUM(Q22:Q25)</f>
        <v>1791189.58</v>
      </c>
      <c r="R26" s="350"/>
      <c r="S26" s="351"/>
      <c r="T26" s="349">
        <f>SUM(T22:T25)</f>
        <v>4045679.3200000003</v>
      </c>
      <c r="U26" s="350"/>
      <c r="V26" s="351"/>
    </row>
    <row r="27" spans="1:22" ht="18.399999999999999" customHeight="1">
      <c r="A27" s="339" t="s">
        <v>29</v>
      </c>
      <c r="B27" s="340"/>
      <c r="C27" s="340"/>
      <c r="D27" s="340"/>
      <c r="E27" s="340"/>
      <c r="F27" s="340"/>
      <c r="G27" s="341"/>
      <c r="H27" s="606">
        <v>3812891.78</v>
      </c>
      <c r="I27" s="342"/>
      <c r="J27" s="343"/>
      <c r="K27" s="606">
        <v>5040350.01</v>
      </c>
      <c r="L27" s="342">
        <v>10122961.629999999</v>
      </c>
      <c r="M27" s="343">
        <v>6628334.5600000005</v>
      </c>
      <c r="N27" s="606">
        <v>4196029.58</v>
      </c>
      <c r="O27" s="342">
        <v>6248838.1500000004</v>
      </c>
      <c r="P27" s="343">
        <v>10122961.629999999</v>
      </c>
      <c r="Q27" s="606">
        <v>2992815.29</v>
      </c>
      <c r="R27" s="342">
        <v>6834216</v>
      </c>
      <c r="S27" s="343">
        <v>6248838.1500000004</v>
      </c>
      <c r="T27" s="606">
        <v>3245506.41</v>
      </c>
      <c r="U27" s="342">
        <v>6001218.2883333303</v>
      </c>
      <c r="V27" s="343">
        <v>5811470.0833333302</v>
      </c>
    </row>
    <row r="28" spans="1:22" ht="18.399999999999999" customHeight="1" thickBot="1">
      <c r="A28" s="344" t="s">
        <v>3</v>
      </c>
      <c r="B28" s="345"/>
      <c r="C28" s="345"/>
      <c r="D28" s="345"/>
      <c r="E28" s="345"/>
      <c r="F28" s="345"/>
      <c r="G28" s="346"/>
      <c r="H28" s="605">
        <v>1815030.76</v>
      </c>
      <c r="I28" s="347">
        <v>0</v>
      </c>
      <c r="J28" s="348">
        <v>0</v>
      </c>
      <c r="K28" s="605">
        <v>3705591.63</v>
      </c>
      <c r="L28" s="347">
        <v>0</v>
      </c>
      <c r="M28" s="348">
        <v>0</v>
      </c>
      <c r="N28" s="605">
        <v>916281.81</v>
      </c>
      <c r="O28" s="347">
        <v>0</v>
      </c>
      <c r="P28" s="348">
        <v>0</v>
      </c>
      <c r="Q28" s="605">
        <v>1519290.24</v>
      </c>
      <c r="R28" s="347">
        <v>0</v>
      </c>
      <c r="S28" s="348">
        <v>0</v>
      </c>
      <c r="T28" s="605">
        <v>2201748.5</v>
      </c>
      <c r="U28" s="347">
        <v>0</v>
      </c>
      <c r="V28" s="348">
        <v>0</v>
      </c>
    </row>
    <row r="29" spans="1:22" ht="18.399999999999999" customHeight="1" thickBot="1">
      <c r="A29" s="333" t="s">
        <v>325</v>
      </c>
      <c r="B29" s="334"/>
      <c r="C29" s="334"/>
      <c r="D29" s="334"/>
      <c r="E29" s="334"/>
      <c r="F29" s="334"/>
      <c r="G29" s="335"/>
      <c r="H29" s="336">
        <f>SUM(H26:H28)</f>
        <v>7413418.9399999995</v>
      </c>
      <c r="I29" s="337"/>
      <c r="J29" s="337"/>
      <c r="K29" s="336">
        <f>SUM(K26:K28)</f>
        <v>8815279.5</v>
      </c>
      <c r="L29" s="337"/>
      <c r="M29" s="338"/>
      <c r="N29" s="337">
        <f>SUM(N26:N28)</f>
        <v>7838387.3600000013</v>
      </c>
      <c r="O29" s="337"/>
      <c r="P29" s="337"/>
      <c r="Q29" s="336">
        <f>SUM(Q26:Q28)</f>
        <v>6303295.1100000003</v>
      </c>
      <c r="R29" s="337"/>
      <c r="S29" s="338"/>
      <c r="T29" s="336">
        <f>SUM(T26:T28)</f>
        <v>9492934.2300000004</v>
      </c>
      <c r="U29" s="337"/>
      <c r="V29" s="338"/>
    </row>
    <row r="30" spans="1:22" ht="16.899999999999999" customHeight="1">
      <c r="A30" s="71" t="s">
        <v>323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1:F2"/>
    <mergeCell ref="G1:T2"/>
    <mergeCell ref="H6:V6"/>
    <mergeCell ref="H7:J7"/>
    <mergeCell ref="K7:M7"/>
    <mergeCell ref="N7:P7"/>
    <mergeCell ref="Q7:S7"/>
    <mergeCell ref="T7:V7"/>
    <mergeCell ref="H8:V8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3" t="s">
        <v>326</v>
      </c>
      <c r="F5" s="384"/>
      <c r="G5" s="384"/>
      <c r="H5" s="384"/>
      <c r="I5" s="384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1867481.41</v>
      </c>
      <c r="F8" s="607">
        <v>1765502.26</v>
      </c>
      <c r="G8" s="607">
        <v>307089.87</v>
      </c>
      <c r="H8" s="607">
        <v>1755569.13</v>
      </c>
      <c r="I8" s="607">
        <v>651319.28</v>
      </c>
    </row>
    <row r="9" spans="1:10" ht="30" customHeight="1">
      <c r="A9" s="374" t="s">
        <v>18</v>
      </c>
      <c r="B9" s="375"/>
      <c r="C9" s="375"/>
      <c r="D9" s="376"/>
      <c r="E9" s="607">
        <v>1355506.51</v>
      </c>
      <c r="F9" s="607">
        <v>1400449.06</v>
      </c>
      <c r="G9" s="607">
        <v>1902551.13</v>
      </c>
      <c r="H9" s="607">
        <v>2176542.2599999998</v>
      </c>
      <c r="I9" s="607">
        <v>2904313.5</v>
      </c>
    </row>
    <row r="10" spans="1:10" ht="30" customHeight="1">
      <c r="A10" s="374" t="s">
        <v>19</v>
      </c>
      <c r="B10" s="375"/>
      <c r="C10" s="375"/>
      <c r="D10" s="376"/>
      <c r="E10" s="607">
        <v>840577.56</v>
      </c>
      <c r="F10" s="607">
        <v>829054.06</v>
      </c>
      <c r="G10" s="607">
        <v>760066.84</v>
      </c>
      <c r="H10" s="607">
        <v>846830.06</v>
      </c>
      <c r="I10" s="607">
        <v>896185.61</v>
      </c>
    </row>
    <row r="11" spans="1:10" ht="30" customHeight="1">
      <c r="A11" s="374" t="s">
        <v>20</v>
      </c>
      <c r="B11" s="375"/>
      <c r="C11" s="375"/>
      <c r="D11" s="376"/>
      <c r="E11" s="607">
        <v>1247329.45</v>
      </c>
      <c r="F11" s="607">
        <v>1370086.78</v>
      </c>
      <c r="G11" s="607">
        <v>1316064.2</v>
      </c>
      <c r="H11" s="607">
        <v>1420823.46</v>
      </c>
      <c r="I11" s="607">
        <v>1605718.58</v>
      </c>
    </row>
    <row r="12" spans="1:10" ht="30" customHeight="1">
      <c r="A12" s="374" t="s">
        <v>28</v>
      </c>
      <c r="B12" s="375"/>
      <c r="C12" s="375"/>
      <c r="D12" s="376"/>
      <c r="E12" s="607">
        <v>12293.03</v>
      </c>
      <c r="F12" s="607">
        <v>26541.37</v>
      </c>
      <c r="G12" s="607">
        <v>28668.799999999999</v>
      </c>
      <c r="H12" s="607">
        <v>21960.18</v>
      </c>
      <c r="I12" s="607">
        <v>23248.03</v>
      </c>
    </row>
    <row r="13" spans="1:10" ht="30" customHeight="1">
      <c r="A13" s="374" t="s">
        <v>21</v>
      </c>
      <c r="B13" s="375"/>
      <c r="C13" s="375"/>
      <c r="D13" s="376"/>
      <c r="E13" s="607">
        <v>4.1100000000000003</v>
      </c>
      <c r="F13" s="607">
        <v>3342.62</v>
      </c>
      <c r="G13" s="607">
        <v>4860.57</v>
      </c>
      <c r="H13" s="607">
        <v>5275.9</v>
      </c>
      <c r="I13" s="607">
        <v>1565.83</v>
      </c>
    </row>
    <row r="14" spans="1:10" ht="30" customHeight="1">
      <c r="A14" s="374" t="s">
        <v>22</v>
      </c>
      <c r="B14" s="375"/>
      <c r="C14" s="375"/>
      <c r="D14" s="376"/>
      <c r="E14" s="607">
        <v>567397.72</v>
      </c>
      <c r="F14" s="607">
        <v>569451.17000000004</v>
      </c>
      <c r="G14" s="607">
        <v>723134.07</v>
      </c>
      <c r="H14" s="607">
        <v>795197.32</v>
      </c>
      <c r="I14" s="607">
        <v>868307.98</v>
      </c>
    </row>
    <row r="15" spans="1:10" ht="30" customHeight="1">
      <c r="A15" s="374" t="s">
        <v>23</v>
      </c>
      <c r="B15" s="375"/>
      <c r="C15" s="375"/>
      <c r="D15" s="376"/>
      <c r="E15" s="607">
        <v>92322.79</v>
      </c>
      <c r="F15" s="607">
        <v>167010.46</v>
      </c>
      <c r="G15" s="607">
        <v>174507.31</v>
      </c>
      <c r="H15" s="607">
        <v>281774.57</v>
      </c>
      <c r="I15" s="607">
        <v>286184.19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46041.45</v>
      </c>
      <c r="F17" s="607">
        <v>36958.660000000003</v>
      </c>
      <c r="G17" s="607">
        <v>31938.78</v>
      </c>
      <c r="H17" s="607">
        <v>49990.21</v>
      </c>
      <c r="I17" s="607">
        <v>55884.19</v>
      </c>
    </row>
    <row r="18" spans="1:9" ht="30" customHeight="1">
      <c r="A18" s="374" t="s">
        <v>24</v>
      </c>
      <c r="B18" s="375"/>
      <c r="C18" s="375"/>
      <c r="D18" s="376"/>
      <c r="E18" s="607">
        <v>876785.59</v>
      </c>
      <c r="F18" s="607">
        <v>923117.51</v>
      </c>
      <c r="G18" s="607">
        <v>1018505.61</v>
      </c>
      <c r="H18" s="607">
        <v>1202178.99</v>
      </c>
      <c r="I18" s="607">
        <v>1342723</v>
      </c>
    </row>
    <row r="19" spans="1:9" ht="30" customHeight="1">
      <c r="A19" s="377" t="s">
        <v>25</v>
      </c>
      <c r="B19" s="378"/>
      <c r="C19" s="378"/>
      <c r="D19" s="379"/>
      <c r="E19" s="607">
        <v>606686.26</v>
      </c>
      <c r="F19" s="607">
        <v>460781.47</v>
      </c>
      <c r="G19" s="607">
        <v>497988.18</v>
      </c>
      <c r="H19" s="607">
        <v>511072.49</v>
      </c>
      <c r="I19" s="607">
        <v>516443.23</v>
      </c>
    </row>
    <row r="20" spans="1:9" ht="30" customHeight="1">
      <c r="A20" s="374" t="s">
        <v>26</v>
      </c>
      <c r="B20" s="375"/>
      <c r="C20" s="375"/>
      <c r="D20" s="376"/>
      <c r="E20" s="607">
        <v>1948.23</v>
      </c>
      <c r="F20" s="607">
        <v>2020.44</v>
      </c>
      <c r="G20" s="607">
        <v>1575.45</v>
      </c>
      <c r="H20" s="607">
        <v>821.23</v>
      </c>
      <c r="I20" s="607">
        <v>3658.8</v>
      </c>
    </row>
    <row r="21" spans="1:9" ht="30" customHeight="1">
      <c r="A21" s="380" t="s">
        <v>27</v>
      </c>
      <c r="B21" s="381"/>
      <c r="C21" s="381"/>
      <c r="D21" s="382"/>
      <c r="E21" s="607">
        <v>182918.22</v>
      </c>
      <c r="F21" s="607">
        <v>260469.85</v>
      </c>
      <c r="G21" s="607">
        <v>281642.87</v>
      </c>
      <c r="H21" s="607">
        <v>385927.48</v>
      </c>
      <c r="I21" s="607">
        <v>492252.77</v>
      </c>
    </row>
  </sheetData>
  <mergeCells count="18"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  <mergeCell ref="E4:I4"/>
    <mergeCell ref="E1:H2"/>
    <mergeCell ref="A1:D2"/>
    <mergeCell ref="A13:D13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88" t="s">
        <v>327</v>
      </c>
      <c r="F5" s="389"/>
      <c r="G5" s="389"/>
      <c r="H5" s="389"/>
      <c r="I5" s="389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8967383.3399999999</v>
      </c>
      <c r="F8" s="607">
        <v>7803753.6100000003</v>
      </c>
      <c r="G8" s="607">
        <v>7206946.5</v>
      </c>
      <c r="H8" s="607">
        <v>9166451.0999999996</v>
      </c>
      <c r="I8" s="607">
        <v>8916497.0399999991</v>
      </c>
    </row>
    <row r="9" spans="1:10" ht="30" customHeight="1">
      <c r="A9" s="374" t="s">
        <v>18</v>
      </c>
      <c r="B9" s="375"/>
      <c r="C9" s="375"/>
      <c r="D9" s="376"/>
      <c r="E9" s="607">
        <v>144549.76999999999</v>
      </c>
      <c r="F9" s="607">
        <v>210968.54</v>
      </c>
      <c r="G9" s="607">
        <v>267137.25</v>
      </c>
      <c r="H9" s="607">
        <v>122448.57</v>
      </c>
      <c r="I9" s="607">
        <v>253804.24</v>
      </c>
    </row>
    <row r="10" spans="1:10" ht="30" customHeight="1">
      <c r="A10" s="374" t="s">
        <v>19</v>
      </c>
      <c r="B10" s="375"/>
      <c r="C10" s="375"/>
      <c r="D10" s="376"/>
      <c r="E10" s="607">
        <v>67602.27</v>
      </c>
      <c r="F10" s="607">
        <v>0</v>
      </c>
      <c r="G10" s="607">
        <v>0</v>
      </c>
      <c r="H10" s="607">
        <v>0</v>
      </c>
      <c r="I10" s="607">
        <v>30000</v>
      </c>
    </row>
    <row r="11" spans="1:10" ht="30" customHeight="1">
      <c r="A11" s="374" t="s">
        <v>20</v>
      </c>
      <c r="B11" s="375"/>
      <c r="C11" s="375"/>
      <c r="D11" s="376"/>
      <c r="E11" s="607">
        <v>250616.59</v>
      </c>
      <c r="F11" s="607">
        <v>270585.93</v>
      </c>
      <c r="G11" s="607">
        <v>50107.21</v>
      </c>
      <c r="H11" s="607">
        <v>46681.72</v>
      </c>
      <c r="I11" s="607">
        <v>15261.23</v>
      </c>
    </row>
    <row r="12" spans="1:10" ht="30" customHeight="1">
      <c r="A12" s="374" t="s">
        <v>28</v>
      </c>
      <c r="B12" s="375"/>
      <c r="C12" s="375"/>
      <c r="D12" s="376"/>
      <c r="E12" s="607">
        <v>167851.2</v>
      </c>
      <c r="F12" s="607">
        <v>266823.03000000003</v>
      </c>
      <c r="G12" s="607">
        <v>154688.23000000001</v>
      </c>
      <c r="H12" s="607">
        <v>109803.17</v>
      </c>
      <c r="I12" s="607">
        <v>164951.92000000001</v>
      </c>
    </row>
    <row r="13" spans="1:10" ht="30" customHeight="1">
      <c r="A13" s="374" t="s">
        <v>21</v>
      </c>
      <c r="B13" s="375"/>
      <c r="C13" s="375"/>
      <c r="D13" s="376"/>
      <c r="E13" s="607">
        <v>15555.19</v>
      </c>
      <c r="F13" s="607">
        <v>15741.28</v>
      </c>
      <c r="G13" s="607">
        <v>17035.72</v>
      </c>
      <c r="H13" s="607">
        <v>18394.8</v>
      </c>
      <c r="I13" s="607">
        <v>20327.7</v>
      </c>
    </row>
    <row r="14" spans="1:10" ht="30" customHeight="1">
      <c r="A14" s="374" t="s">
        <v>22</v>
      </c>
      <c r="B14" s="375"/>
      <c r="C14" s="375"/>
      <c r="D14" s="376"/>
      <c r="E14" s="607">
        <v>312708.28000000003</v>
      </c>
      <c r="F14" s="607">
        <v>291849.46999999997</v>
      </c>
      <c r="G14" s="607">
        <v>342666.11</v>
      </c>
      <c r="H14" s="607">
        <v>380655.01</v>
      </c>
      <c r="I14" s="607">
        <v>345702.11</v>
      </c>
    </row>
    <row r="15" spans="1:10" ht="30" customHeight="1">
      <c r="A15" s="374" t="s">
        <v>23</v>
      </c>
      <c r="B15" s="375"/>
      <c r="C15" s="375"/>
      <c r="D15" s="376"/>
      <c r="E15" s="607">
        <v>6969.53</v>
      </c>
      <c r="F15" s="607">
        <v>30656</v>
      </c>
      <c r="G15" s="607">
        <v>37672.67</v>
      </c>
      <c r="H15" s="607">
        <v>75542.81</v>
      </c>
      <c r="I15" s="607">
        <v>69714.539999999994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1008.37</v>
      </c>
      <c r="F17" s="607">
        <v>1008.36</v>
      </c>
      <c r="G17" s="607">
        <v>1046.72</v>
      </c>
      <c r="H17" s="607">
        <v>1082.47</v>
      </c>
      <c r="I17" s="607">
        <v>1076.79</v>
      </c>
    </row>
    <row r="18" spans="1:9" ht="30" customHeight="1">
      <c r="A18" s="374" t="s">
        <v>24</v>
      </c>
      <c r="B18" s="375"/>
      <c r="C18" s="375"/>
      <c r="D18" s="376"/>
      <c r="E18" s="607">
        <v>20826.939999999999</v>
      </c>
      <c r="F18" s="607">
        <v>39268.78</v>
      </c>
      <c r="G18" s="607">
        <v>41656.089999999997</v>
      </c>
      <c r="H18" s="607">
        <v>136436.67000000001</v>
      </c>
      <c r="I18" s="607">
        <v>170279.11</v>
      </c>
    </row>
    <row r="19" spans="1:9" ht="30" customHeight="1">
      <c r="A19" s="377" t="s">
        <v>25</v>
      </c>
      <c r="B19" s="378"/>
      <c r="C19" s="378"/>
      <c r="D19" s="379"/>
      <c r="E19" s="607">
        <v>23457.7</v>
      </c>
      <c r="F19" s="607">
        <v>27746</v>
      </c>
      <c r="G19" s="607">
        <v>21763.3</v>
      </c>
      <c r="H19" s="607">
        <v>14128.04</v>
      </c>
      <c r="I19" s="607">
        <v>32171.599999999999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2293.75</v>
      </c>
      <c r="H20" s="607">
        <v>0</v>
      </c>
      <c r="I20" s="607">
        <v>52.76</v>
      </c>
    </row>
    <row r="21" spans="1:9" ht="30" customHeight="1">
      <c r="A21" s="380" t="s">
        <v>27</v>
      </c>
      <c r="B21" s="381"/>
      <c r="C21" s="381"/>
      <c r="D21" s="382"/>
      <c r="E21" s="607">
        <v>46900</v>
      </c>
      <c r="F21" s="607">
        <v>22000</v>
      </c>
      <c r="G21" s="607">
        <v>24500</v>
      </c>
      <c r="H21" s="607">
        <v>63600</v>
      </c>
      <c r="I21" s="607">
        <v>74500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0" t="s">
        <v>328</v>
      </c>
      <c r="F5" s="391"/>
      <c r="G5" s="391"/>
      <c r="H5" s="391"/>
      <c r="I5" s="391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282004.68</v>
      </c>
      <c r="F8" s="607">
        <v>1271452.72</v>
      </c>
      <c r="G8" s="607">
        <v>1521855.65</v>
      </c>
      <c r="H8" s="607">
        <v>487416.04</v>
      </c>
      <c r="I8" s="607">
        <v>1392416.17</v>
      </c>
    </row>
    <row r="9" spans="1:10" ht="30" customHeight="1">
      <c r="A9" s="374" t="s">
        <v>18</v>
      </c>
      <c r="B9" s="375"/>
      <c r="C9" s="375"/>
      <c r="D9" s="376"/>
      <c r="E9" s="607">
        <v>91746.35</v>
      </c>
      <c r="F9" s="607">
        <v>521197.39</v>
      </c>
      <c r="G9" s="607">
        <v>1078242.3999999999</v>
      </c>
      <c r="H9" s="607">
        <v>489185.99</v>
      </c>
      <c r="I9" s="607">
        <v>2838785.23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203036.19</v>
      </c>
      <c r="F11" s="607">
        <v>427302.89</v>
      </c>
      <c r="G11" s="607">
        <v>662329.71</v>
      </c>
      <c r="H11" s="607">
        <v>997112.82</v>
      </c>
      <c r="I11" s="607">
        <v>2007000.3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31756.45</v>
      </c>
      <c r="G12" s="607">
        <v>84760</v>
      </c>
      <c r="H12" s="607">
        <v>27990</v>
      </c>
      <c r="I12" s="607">
        <v>29888.91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0</v>
      </c>
      <c r="G13" s="607">
        <v>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1230972.22</v>
      </c>
      <c r="F14" s="607">
        <v>65442.68</v>
      </c>
      <c r="G14" s="607">
        <v>23033.57</v>
      </c>
      <c r="H14" s="607">
        <v>33967.279999999999</v>
      </c>
      <c r="I14" s="607">
        <v>138398.32</v>
      </c>
    </row>
    <row r="15" spans="1:10" ht="30" customHeight="1">
      <c r="A15" s="374" t="s">
        <v>23</v>
      </c>
      <c r="B15" s="375"/>
      <c r="C15" s="375"/>
      <c r="D15" s="376"/>
      <c r="E15" s="607">
        <v>3254076.95</v>
      </c>
      <c r="F15" s="607">
        <v>301555.01</v>
      </c>
      <c r="G15" s="607">
        <v>10450.41</v>
      </c>
      <c r="H15" s="607">
        <v>53571.98</v>
      </c>
      <c r="I15" s="607">
        <v>0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25958.01</v>
      </c>
      <c r="F17" s="607">
        <v>14768.05</v>
      </c>
      <c r="G17" s="607">
        <v>1898.13</v>
      </c>
      <c r="H17" s="607">
        <v>0</v>
      </c>
      <c r="I17" s="607">
        <v>20242.09</v>
      </c>
    </row>
    <row r="18" spans="1:9" ht="30" customHeight="1">
      <c r="A18" s="374" t="s">
        <v>24</v>
      </c>
      <c r="B18" s="375"/>
      <c r="C18" s="375"/>
      <c r="D18" s="376"/>
      <c r="E18" s="607">
        <v>40880.11</v>
      </c>
      <c r="F18" s="607">
        <v>1808125.4</v>
      </c>
      <c r="G18" s="607">
        <v>198599.45</v>
      </c>
      <c r="H18" s="607">
        <v>15102.74</v>
      </c>
      <c r="I18" s="607">
        <v>254280.01</v>
      </c>
    </row>
    <row r="19" spans="1:9" ht="30" customHeight="1">
      <c r="A19" s="377" t="s">
        <v>25</v>
      </c>
      <c r="B19" s="378"/>
      <c r="C19" s="378"/>
      <c r="D19" s="379"/>
      <c r="E19" s="607">
        <v>330617.75</v>
      </c>
      <c r="F19" s="607">
        <v>375779.52</v>
      </c>
      <c r="G19" s="607">
        <v>97451.839999999997</v>
      </c>
      <c r="H19" s="607">
        <v>252291.41</v>
      </c>
      <c r="I19" s="607">
        <v>317292.87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0</v>
      </c>
      <c r="H20" s="607">
        <v>0</v>
      </c>
      <c r="I20" s="607">
        <v>0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97344.5</v>
      </c>
      <c r="G21" s="607">
        <v>2220.35</v>
      </c>
      <c r="H21" s="607">
        <v>0</v>
      </c>
      <c r="I21" s="607">
        <v>15939.82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303" t="str">
        <f>Coordonnées!A1</f>
        <v>Synthèse des Comptes</v>
      </c>
      <c r="B1" s="304"/>
      <c r="C1" s="304"/>
      <c r="D1" s="304"/>
      <c r="E1" s="307" t="str">
        <f>Coordonnées!G1</f>
        <v>Administration communale de Ramillies</v>
      </c>
      <c r="F1" s="307"/>
      <c r="G1" s="307"/>
      <c r="H1" s="307"/>
      <c r="I1" s="237" t="str">
        <f>Coordonnées!$U$1</f>
        <v>Code INS</v>
      </c>
      <c r="J1" s="275">
        <f>Coordonnées!$V$1</f>
        <v>25122</v>
      </c>
    </row>
    <row r="2" spans="1:10" ht="16.149999999999999" customHeight="1">
      <c r="A2" s="305"/>
      <c r="B2" s="306"/>
      <c r="C2" s="306"/>
      <c r="D2" s="306"/>
      <c r="E2" s="308"/>
      <c r="F2" s="308"/>
      <c r="G2" s="308"/>
      <c r="H2" s="308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72" t="s">
        <v>302</v>
      </c>
      <c r="F4" s="373"/>
      <c r="G4" s="373"/>
      <c r="H4" s="373"/>
      <c r="I4" s="373"/>
    </row>
    <row r="5" spans="1:10" ht="17.649999999999999" customHeight="1">
      <c r="A5" s="30"/>
      <c r="E5" s="392" t="s">
        <v>329</v>
      </c>
      <c r="F5" s="393"/>
      <c r="G5" s="393"/>
      <c r="H5" s="393"/>
      <c r="I5" s="39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85" t="s">
        <v>37</v>
      </c>
      <c r="B8" s="386"/>
      <c r="C8" s="386"/>
      <c r="D8" s="387"/>
      <c r="E8" s="607">
        <v>5027740.82</v>
      </c>
      <c r="F8" s="607">
        <v>8045941.6399999997</v>
      </c>
      <c r="G8" s="607">
        <v>5716268.9299999997</v>
      </c>
      <c r="H8" s="607">
        <v>4430209.5199999996</v>
      </c>
      <c r="I8" s="607">
        <v>5056581.45</v>
      </c>
    </row>
    <row r="9" spans="1:10" ht="30" customHeight="1">
      <c r="A9" s="374" t="s">
        <v>18</v>
      </c>
      <c r="B9" s="375"/>
      <c r="C9" s="375"/>
      <c r="D9" s="376"/>
      <c r="E9" s="607">
        <v>72360</v>
      </c>
      <c r="F9" s="607">
        <v>8</v>
      </c>
      <c r="G9" s="607">
        <v>1476423.52</v>
      </c>
      <c r="H9" s="607">
        <v>32088</v>
      </c>
      <c r="I9" s="607">
        <v>2570306.86</v>
      </c>
    </row>
    <row r="10" spans="1:10" ht="30" customHeight="1">
      <c r="A10" s="374" t="s">
        <v>19</v>
      </c>
      <c r="B10" s="375"/>
      <c r="C10" s="375"/>
      <c r="D10" s="376"/>
      <c r="E10" s="607">
        <v>0</v>
      </c>
      <c r="F10" s="607">
        <v>0</v>
      </c>
      <c r="G10" s="607">
        <v>0</v>
      </c>
      <c r="H10" s="607">
        <v>0</v>
      </c>
      <c r="I10" s="607">
        <v>0</v>
      </c>
    </row>
    <row r="11" spans="1:10" ht="30" customHeight="1">
      <c r="A11" s="374" t="s">
        <v>20</v>
      </c>
      <c r="B11" s="375"/>
      <c r="C11" s="375"/>
      <c r="D11" s="376"/>
      <c r="E11" s="607">
        <v>40000</v>
      </c>
      <c r="F11" s="607">
        <v>19329.86</v>
      </c>
      <c r="G11" s="607">
        <v>645694.91</v>
      </c>
      <c r="H11" s="607">
        <v>969747.28</v>
      </c>
      <c r="I11" s="607">
        <v>812104.43</v>
      </c>
    </row>
    <row r="12" spans="1:10" ht="30" customHeight="1">
      <c r="A12" s="374" t="s">
        <v>28</v>
      </c>
      <c r="B12" s="375"/>
      <c r="C12" s="375"/>
      <c r="D12" s="376"/>
      <c r="E12" s="607">
        <v>0</v>
      </c>
      <c r="F12" s="607">
        <v>15000</v>
      </c>
      <c r="G12" s="607">
        <v>0</v>
      </c>
      <c r="H12" s="607">
        <v>52735.29</v>
      </c>
      <c r="I12" s="607">
        <v>15000</v>
      </c>
    </row>
    <row r="13" spans="1:10" ht="30" customHeight="1">
      <c r="A13" s="374" t="s">
        <v>21</v>
      </c>
      <c r="B13" s="375"/>
      <c r="C13" s="375"/>
      <c r="D13" s="376"/>
      <c r="E13" s="607">
        <v>0</v>
      </c>
      <c r="F13" s="607">
        <v>0</v>
      </c>
      <c r="G13" s="607">
        <v>0</v>
      </c>
      <c r="H13" s="607">
        <v>0</v>
      </c>
      <c r="I13" s="607">
        <v>0</v>
      </c>
    </row>
    <row r="14" spans="1:10" ht="30" customHeight="1">
      <c r="A14" s="374" t="s">
        <v>22</v>
      </c>
      <c r="B14" s="375"/>
      <c r="C14" s="375"/>
      <c r="D14" s="376"/>
      <c r="E14" s="607">
        <v>960471.68</v>
      </c>
      <c r="F14" s="607">
        <v>35000</v>
      </c>
      <c r="G14" s="607">
        <v>0</v>
      </c>
      <c r="H14" s="607">
        <v>32250.35</v>
      </c>
      <c r="I14" s="607">
        <v>0</v>
      </c>
    </row>
    <row r="15" spans="1:10" ht="30" customHeight="1">
      <c r="A15" s="374" t="s">
        <v>23</v>
      </c>
      <c r="B15" s="375"/>
      <c r="C15" s="375"/>
      <c r="D15" s="376"/>
      <c r="E15" s="607">
        <v>712664.72</v>
      </c>
      <c r="F15" s="607">
        <v>0</v>
      </c>
      <c r="G15" s="607">
        <v>0</v>
      </c>
      <c r="H15" s="607">
        <v>674419.85</v>
      </c>
      <c r="I15" s="607">
        <v>30000</v>
      </c>
    </row>
    <row r="16" spans="1:10" ht="30" customHeight="1">
      <c r="A16" s="377" t="s">
        <v>34</v>
      </c>
      <c r="B16" s="378"/>
      <c r="C16" s="378"/>
      <c r="D16" s="379"/>
      <c r="E16" s="607">
        <v>0</v>
      </c>
      <c r="F16" s="607">
        <v>0</v>
      </c>
      <c r="G16" s="607">
        <v>0</v>
      </c>
      <c r="H16" s="607">
        <v>0</v>
      </c>
      <c r="I16" s="607">
        <v>0</v>
      </c>
    </row>
    <row r="17" spans="1:9" ht="30" customHeight="1">
      <c r="A17" s="374" t="s">
        <v>33</v>
      </c>
      <c r="B17" s="375"/>
      <c r="C17" s="375"/>
      <c r="D17" s="376"/>
      <c r="E17" s="607">
        <v>0</v>
      </c>
      <c r="F17" s="607">
        <v>0</v>
      </c>
      <c r="G17" s="607">
        <v>0</v>
      </c>
      <c r="H17" s="607">
        <v>0</v>
      </c>
      <c r="I17" s="607">
        <v>0</v>
      </c>
    </row>
    <row r="18" spans="1:9" ht="30" customHeight="1">
      <c r="A18" s="374" t="s">
        <v>24</v>
      </c>
      <c r="B18" s="375"/>
      <c r="C18" s="375"/>
      <c r="D18" s="376"/>
      <c r="E18" s="607">
        <v>0</v>
      </c>
      <c r="F18" s="607">
        <v>0</v>
      </c>
      <c r="G18" s="607">
        <v>0</v>
      </c>
      <c r="H18" s="607">
        <v>0</v>
      </c>
      <c r="I18" s="607">
        <v>618268.03</v>
      </c>
    </row>
    <row r="19" spans="1:9" ht="30" customHeight="1">
      <c r="A19" s="377" t="s">
        <v>25</v>
      </c>
      <c r="B19" s="378"/>
      <c r="C19" s="378"/>
      <c r="D19" s="379"/>
      <c r="E19" s="607">
        <v>0</v>
      </c>
      <c r="F19" s="607">
        <v>0</v>
      </c>
      <c r="G19" s="607">
        <v>0</v>
      </c>
      <c r="H19" s="607">
        <v>0</v>
      </c>
      <c r="I19" s="607">
        <v>0</v>
      </c>
    </row>
    <row r="20" spans="1:9" ht="30" customHeight="1">
      <c r="A20" s="374" t="s">
        <v>26</v>
      </c>
      <c r="B20" s="375"/>
      <c r="C20" s="375"/>
      <c r="D20" s="376"/>
      <c r="E20" s="607">
        <v>0</v>
      </c>
      <c r="F20" s="607">
        <v>0</v>
      </c>
      <c r="G20" s="607">
        <v>0</v>
      </c>
      <c r="H20" s="607">
        <v>0</v>
      </c>
      <c r="I20" s="607">
        <v>0</v>
      </c>
    </row>
    <row r="21" spans="1:9" ht="30" customHeight="1">
      <c r="A21" s="380" t="s">
        <v>27</v>
      </c>
      <c r="B21" s="381"/>
      <c r="C21" s="381"/>
      <c r="D21" s="382"/>
      <c r="E21" s="607">
        <v>0</v>
      </c>
      <c r="F21" s="607">
        <v>0</v>
      </c>
      <c r="G21" s="607">
        <v>0</v>
      </c>
      <c r="H21" s="607">
        <v>0</v>
      </c>
      <c r="I21" s="607">
        <v>0</v>
      </c>
    </row>
  </sheetData>
  <mergeCells count="18"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  <mergeCell ref="A17:D17"/>
    <mergeCell ref="A18:D18"/>
    <mergeCell ref="A19:D19"/>
    <mergeCell ref="A20:D20"/>
    <mergeCell ref="A21:D2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18"/>
      <c r="F5" s="418"/>
      <c r="G5" s="176"/>
      <c r="H5" s="176"/>
      <c r="I5" s="144"/>
      <c r="J5" s="13"/>
    </row>
    <row r="6" spans="1:11">
      <c r="A6" s="145" t="s">
        <v>39</v>
      </c>
      <c r="B6" s="146"/>
      <c r="C6" s="146"/>
      <c r="D6" s="146"/>
      <c r="E6" s="397" t="s">
        <v>41</v>
      </c>
      <c r="F6" s="406">
        <f>K2</f>
        <v>2024</v>
      </c>
      <c r="G6" s="407"/>
      <c r="H6" s="400">
        <f>F6-1</f>
        <v>2023</v>
      </c>
      <c r="I6" s="401"/>
      <c r="J6" s="13"/>
    </row>
    <row r="7" spans="1:11" ht="10.15" customHeight="1">
      <c r="A7" s="72"/>
      <c r="B7" s="146"/>
      <c r="C7" s="72"/>
      <c r="D7" s="146"/>
      <c r="E7" s="398"/>
      <c r="F7" s="408"/>
      <c r="G7" s="409"/>
      <c r="H7" s="402"/>
      <c r="I7" s="403"/>
      <c r="J7" s="13"/>
    </row>
    <row r="8" spans="1:11" ht="13.15" customHeight="1" thickBot="1">
      <c r="A8" s="147"/>
      <c r="B8" s="146"/>
      <c r="C8" s="148" t="s">
        <v>40</v>
      </c>
      <c r="D8" s="146"/>
      <c r="E8" s="399"/>
      <c r="F8" s="410"/>
      <c r="G8" s="411"/>
      <c r="H8" s="404"/>
      <c r="I8" s="405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436"/>
      <c r="I9" s="437"/>
      <c r="J9" s="13"/>
    </row>
    <row r="10" spans="1:11">
      <c r="A10" s="146" t="s">
        <v>42</v>
      </c>
      <c r="B10" s="146"/>
      <c r="C10" s="146"/>
      <c r="D10" s="146"/>
      <c r="E10" s="153" t="s">
        <v>43</v>
      </c>
      <c r="F10" s="416">
        <f>F12+F14+F29+F35+F39</f>
        <v>38233376.969999999</v>
      </c>
      <c r="G10" s="417"/>
      <c r="H10" s="416">
        <f>H12+H14+H29+H35+H39</f>
        <v>35716225.299999997</v>
      </c>
      <c r="I10" s="432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426"/>
      <c r="I11" s="438"/>
      <c r="J11" s="13"/>
    </row>
    <row r="12" spans="1:11">
      <c r="A12" s="154" t="s">
        <v>44</v>
      </c>
      <c r="B12" s="155" t="s">
        <v>45</v>
      </c>
      <c r="C12" s="150"/>
      <c r="D12" s="150"/>
      <c r="E12" s="153">
        <v>21</v>
      </c>
      <c r="F12" s="414">
        <v>86177.44</v>
      </c>
      <c r="G12" s="415"/>
      <c r="H12" s="414">
        <v>970.93</v>
      </c>
      <c r="I12" s="419"/>
      <c r="J12" s="13"/>
    </row>
    <row r="13" spans="1:11" ht="10.35" customHeight="1">
      <c r="A13" s="154"/>
      <c r="B13" s="155"/>
      <c r="C13" s="150"/>
      <c r="D13" s="150"/>
      <c r="E13" s="153"/>
      <c r="F13" s="414"/>
      <c r="G13" s="415"/>
      <c r="H13" s="414"/>
      <c r="I13" s="419"/>
      <c r="J13" s="13"/>
    </row>
    <row r="14" spans="1:11">
      <c r="A14" s="154" t="s">
        <v>46</v>
      </c>
      <c r="B14" s="155" t="s">
        <v>47</v>
      </c>
      <c r="C14" s="150"/>
      <c r="D14" s="150"/>
      <c r="E14" s="153" t="s">
        <v>48</v>
      </c>
      <c r="F14" s="416">
        <f>SUM(F16:F27)</f>
        <v>31079462.270000003</v>
      </c>
      <c r="G14" s="417"/>
      <c r="H14" s="416">
        <f>SUM(H16:H27)</f>
        <v>29854356.140000001</v>
      </c>
      <c r="I14" s="432"/>
      <c r="J14" s="13"/>
    </row>
    <row r="15" spans="1:11">
      <c r="A15" s="156"/>
      <c r="B15" s="157" t="s">
        <v>49</v>
      </c>
      <c r="C15" s="158"/>
      <c r="D15" s="158"/>
      <c r="E15" s="153"/>
      <c r="F15" s="412"/>
      <c r="G15" s="413"/>
      <c r="H15" s="412"/>
      <c r="I15" s="425"/>
      <c r="J15" s="13"/>
    </row>
    <row r="16" spans="1:11">
      <c r="A16" s="156"/>
      <c r="B16" s="156" t="s">
        <v>50</v>
      </c>
      <c r="C16" s="159" t="s">
        <v>51</v>
      </c>
      <c r="D16" s="151"/>
      <c r="E16" s="153">
        <v>220</v>
      </c>
      <c r="F16" s="414">
        <v>3360494.23</v>
      </c>
      <c r="G16" s="415"/>
      <c r="H16" s="414">
        <v>2336989.7200000002</v>
      </c>
      <c r="I16" s="419"/>
      <c r="J16" s="13"/>
    </row>
    <row r="17" spans="1:10">
      <c r="A17" s="156"/>
      <c r="B17" s="156" t="s">
        <v>52</v>
      </c>
      <c r="C17" s="151" t="s">
        <v>53</v>
      </c>
      <c r="D17" s="151"/>
      <c r="E17" s="153">
        <v>221</v>
      </c>
      <c r="F17" s="414">
        <v>9166584.0600000005</v>
      </c>
      <c r="G17" s="415"/>
      <c r="H17" s="414">
        <v>5763562.79</v>
      </c>
      <c r="I17" s="419"/>
      <c r="J17" s="13"/>
    </row>
    <row r="18" spans="1:10">
      <c r="A18" s="156"/>
      <c r="B18" s="156" t="s">
        <v>54</v>
      </c>
      <c r="C18" s="151" t="s">
        <v>55</v>
      </c>
      <c r="D18" s="151"/>
      <c r="E18" s="153">
        <v>223</v>
      </c>
      <c r="F18" s="414">
        <v>7860086.5199999996</v>
      </c>
      <c r="G18" s="415"/>
      <c r="H18" s="414">
        <v>6371874.8200000003</v>
      </c>
      <c r="I18" s="419"/>
      <c r="J18" s="13"/>
    </row>
    <row r="19" spans="1:10">
      <c r="A19" s="156"/>
      <c r="B19" s="156" t="s">
        <v>56</v>
      </c>
      <c r="C19" s="151" t="s">
        <v>57</v>
      </c>
      <c r="D19" s="151"/>
      <c r="E19" s="153">
        <v>224</v>
      </c>
      <c r="F19" s="414">
        <v>191667.34</v>
      </c>
      <c r="G19" s="415"/>
      <c r="H19" s="414">
        <v>202836.4</v>
      </c>
      <c r="I19" s="419"/>
      <c r="J19" s="13"/>
    </row>
    <row r="20" spans="1:10">
      <c r="A20" s="156"/>
      <c r="B20" s="156" t="s">
        <v>58</v>
      </c>
      <c r="C20" s="151" t="s">
        <v>287</v>
      </c>
      <c r="D20" s="151"/>
      <c r="E20" s="153">
        <v>226</v>
      </c>
      <c r="F20" s="414">
        <v>302185.57</v>
      </c>
      <c r="G20" s="415"/>
      <c r="H20" s="414">
        <v>298434.40000000002</v>
      </c>
      <c r="I20" s="419"/>
      <c r="J20" s="13"/>
    </row>
    <row r="21" spans="1:10">
      <c r="A21" s="156"/>
      <c r="B21" s="160" t="s">
        <v>59</v>
      </c>
      <c r="C21" s="150"/>
      <c r="D21" s="150"/>
      <c r="E21" s="153"/>
      <c r="F21" s="414"/>
      <c r="G21" s="415"/>
      <c r="H21" s="414"/>
      <c r="I21" s="419"/>
      <c r="J21" s="13"/>
    </row>
    <row r="22" spans="1:10" ht="23.45" customHeight="1">
      <c r="A22" s="156"/>
      <c r="B22" s="161" t="s">
        <v>60</v>
      </c>
      <c r="C22" s="394" t="s">
        <v>286</v>
      </c>
      <c r="D22" s="395"/>
      <c r="E22" s="162" t="s">
        <v>61</v>
      </c>
      <c r="F22" s="420">
        <v>1166243.8899999999</v>
      </c>
      <c r="G22" s="422"/>
      <c r="H22" s="420">
        <v>1010994.62</v>
      </c>
      <c r="I22" s="421"/>
      <c r="J22" s="13"/>
    </row>
    <row r="23" spans="1:10">
      <c r="A23" s="156"/>
      <c r="B23" s="156" t="s">
        <v>62</v>
      </c>
      <c r="C23" s="151" t="s">
        <v>63</v>
      </c>
      <c r="D23" s="151"/>
      <c r="E23" s="153">
        <v>234</v>
      </c>
      <c r="F23" s="414">
        <v>3585.23</v>
      </c>
      <c r="G23" s="415"/>
      <c r="H23" s="414">
        <v>0</v>
      </c>
      <c r="I23" s="419"/>
      <c r="J23" s="13"/>
    </row>
    <row r="24" spans="1:10">
      <c r="A24" s="156"/>
      <c r="B24" s="160" t="s">
        <v>64</v>
      </c>
      <c r="C24" s="150"/>
      <c r="D24" s="150"/>
      <c r="E24" s="153"/>
      <c r="F24" s="414"/>
      <c r="G24" s="415"/>
      <c r="H24" s="414"/>
      <c r="I24" s="419"/>
      <c r="J24" s="13"/>
    </row>
    <row r="25" spans="1:10">
      <c r="A25" s="156"/>
      <c r="B25" s="156" t="s">
        <v>65</v>
      </c>
      <c r="C25" s="151" t="s">
        <v>66</v>
      </c>
      <c r="D25" s="151"/>
      <c r="E25" s="153">
        <v>24</v>
      </c>
      <c r="F25" s="414">
        <v>9028615.4299999997</v>
      </c>
      <c r="G25" s="415"/>
      <c r="H25" s="414">
        <v>13869663.390000001</v>
      </c>
      <c r="I25" s="419"/>
      <c r="J25" s="13"/>
    </row>
    <row r="26" spans="1:10">
      <c r="A26" s="156"/>
      <c r="B26" s="156" t="s">
        <v>67</v>
      </c>
      <c r="C26" s="151" t="s">
        <v>68</v>
      </c>
      <c r="D26" s="151"/>
      <c r="E26" s="153">
        <v>261</v>
      </c>
      <c r="F26" s="414">
        <v>0</v>
      </c>
      <c r="G26" s="415"/>
      <c r="H26" s="414">
        <v>0</v>
      </c>
      <c r="I26" s="419"/>
      <c r="J26" s="13"/>
    </row>
    <row r="27" spans="1:10">
      <c r="A27" s="156"/>
      <c r="B27" s="156" t="s">
        <v>69</v>
      </c>
      <c r="C27" s="151" t="s">
        <v>70</v>
      </c>
      <c r="D27" s="151"/>
      <c r="E27" s="163" t="s">
        <v>71</v>
      </c>
      <c r="F27" s="414">
        <v>0</v>
      </c>
      <c r="G27" s="415"/>
      <c r="H27" s="414">
        <v>0</v>
      </c>
      <c r="I27" s="419"/>
      <c r="J27" s="13"/>
    </row>
    <row r="28" spans="1:10" ht="10.15" customHeight="1">
      <c r="A28" s="156"/>
      <c r="B28" s="156"/>
      <c r="C28" s="151"/>
      <c r="D28" s="151"/>
      <c r="E28" s="163"/>
      <c r="F28" s="414"/>
      <c r="G28" s="415"/>
      <c r="H28" s="414"/>
      <c r="I28" s="419"/>
      <c r="J28" s="13"/>
    </row>
    <row r="29" spans="1:10">
      <c r="A29" s="154" t="s">
        <v>72</v>
      </c>
      <c r="B29" s="155" t="s">
        <v>73</v>
      </c>
      <c r="C29" s="150"/>
      <c r="D29" s="150"/>
      <c r="E29" s="153">
        <v>25</v>
      </c>
      <c r="F29" s="416">
        <f>SUM(F30:F33)</f>
        <v>244536.24</v>
      </c>
      <c r="G29" s="417"/>
      <c r="H29" s="416">
        <f>SUM(H30:H33)</f>
        <v>276976.48</v>
      </c>
      <c r="I29" s="432"/>
      <c r="J29" s="13"/>
    </row>
    <row r="30" spans="1:10">
      <c r="A30" s="156"/>
      <c r="B30" s="156" t="s">
        <v>50</v>
      </c>
      <c r="C30" s="151" t="s">
        <v>74</v>
      </c>
      <c r="D30" s="151"/>
      <c r="E30" s="153">
        <v>251</v>
      </c>
      <c r="F30" s="412">
        <v>759.25</v>
      </c>
      <c r="G30" s="413"/>
      <c r="H30" s="412">
        <v>1138.8699999999999</v>
      </c>
      <c r="I30" s="425"/>
      <c r="J30" s="13"/>
    </row>
    <row r="31" spans="1:10">
      <c r="A31" s="156"/>
      <c r="B31" s="156" t="s">
        <v>52</v>
      </c>
      <c r="C31" s="151" t="s">
        <v>75</v>
      </c>
      <c r="D31" s="151"/>
      <c r="E31" s="153">
        <v>252</v>
      </c>
      <c r="F31" s="414">
        <v>138735.22</v>
      </c>
      <c r="G31" s="415"/>
      <c r="H31" s="414">
        <v>161011.41</v>
      </c>
      <c r="I31" s="419"/>
      <c r="J31" s="13"/>
    </row>
    <row r="32" spans="1:10">
      <c r="A32" s="156"/>
      <c r="B32" s="156" t="s">
        <v>54</v>
      </c>
      <c r="C32" s="151" t="s">
        <v>76</v>
      </c>
      <c r="D32" s="151"/>
      <c r="E32" s="153">
        <v>254</v>
      </c>
      <c r="F32" s="414">
        <v>0</v>
      </c>
      <c r="G32" s="415"/>
      <c r="H32" s="414">
        <v>0</v>
      </c>
      <c r="I32" s="419"/>
      <c r="J32" s="13"/>
    </row>
    <row r="33" spans="1:10">
      <c r="A33" s="156"/>
      <c r="B33" s="156" t="s">
        <v>56</v>
      </c>
      <c r="C33" s="151" t="s">
        <v>77</v>
      </c>
      <c r="D33" s="151"/>
      <c r="E33" s="153">
        <v>256</v>
      </c>
      <c r="F33" s="414">
        <v>105041.77</v>
      </c>
      <c r="G33" s="415"/>
      <c r="H33" s="414">
        <v>114826.2</v>
      </c>
      <c r="I33" s="419"/>
      <c r="J33" s="13"/>
    </row>
    <row r="34" spans="1:10" ht="10.15" customHeight="1">
      <c r="A34" s="156"/>
      <c r="B34" s="156"/>
      <c r="C34" s="151"/>
      <c r="D34" s="151"/>
      <c r="E34" s="153"/>
      <c r="F34" s="414"/>
      <c r="G34" s="415"/>
      <c r="H34" s="414"/>
      <c r="I34" s="419"/>
      <c r="J34" s="13"/>
    </row>
    <row r="35" spans="1:10">
      <c r="A35" s="154" t="s">
        <v>78</v>
      </c>
      <c r="B35" s="155" t="s">
        <v>79</v>
      </c>
      <c r="C35" s="150"/>
      <c r="D35" s="150"/>
      <c r="E35" s="153">
        <v>27</v>
      </c>
      <c r="F35" s="416">
        <f>SUM(F36:F37)</f>
        <v>3665175.91</v>
      </c>
      <c r="G35" s="417"/>
      <c r="H35" s="416">
        <f>SUM(H36:H37)</f>
        <v>2673541.2000000002</v>
      </c>
      <c r="I35" s="432"/>
      <c r="J35" s="13"/>
    </row>
    <row r="36" spans="1:10">
      <c r="A36" s="156"/>
      <c r="B36" s="156" t="s">
        <v>50</v>
      </c>
      <c r="C36" s="151" t="s">
        <v>80</v>
      </c>
      <c r="D36" s="151"/>
      <c r="E36" s="163" t="s">
        <v>81</v>
      </c>
      <c r="F36" s="412">
        <v>3635175.91</v>
      </c>
      <c r="G36" s="413"/>
      <c r="H36" s="412">
        <v>2643541.2000000002</v>
      </c>
      <c r="I36" s="425"/>
      <c r="J36" s="13"/>
    </row>
    <row r="37" spans="1:10">
      <c r="A37" s="156"/>
      <c r="B37" s="156" t="s">
        <v>52</v>
      </c>
      <c r="C37" s="151" t="s">
        <v>82</v>
      </c>
      <c r="D37" s="151"/>
      <c r="E37" s="153">
        <v>275</v>
      </c>
      <c r="F37" s="414">
        <v>30000</v>
      </c>
      <c r="G37" s="415"/>
      <c r="H37" s="414">
        <v>30000</v>
      </c>
      <c r="I37" s="419"/>
      <c r="J37" s="13"/>
    </row>
    <row r="38" spans="1:10" ht="10.15" customHeight="1">
      <c r="A38" s="156"/>
      <c r="B38" s="156"/>
      <c r="C38" s="151"/>
      <c r="D38" s="151"/>
      <c r="E38" s="153"/>
      <c r="F38" s="414"/>
      <c r="G38" s="415"/>
      <c r="H38" s="414"/>
      <c r="I38" s="419"/>
      <c r="J38" s="13"/>
    </row>
    <row r="39" spans="1:10">
      <c r="A39" s="154" t="s">
        <v>83</v>
      </c>
      <c r="B39" s="155" t="s">
        <v>84</v>
      </c>
      <c r="C39" s="150"/>
      <c r="D39" s="150"/>
      <c r="E39" s="153">
        <v>28</v>
      </c>
      <c r="F39" s="416">
        <f>SUM(F40:F41)</f>
        <v>3158025.11</v>
      </c>
      <c r="G39" s="417"/>
      <c r="H39" s="416">
        <f>SUM(H40:H41)</f>
        <v>2910380.55</v>
      </c>
      <c r="I39" s="432"/>
      <c r="J39" s="13"/>
    </row>
    <row r="40" spans="1:10">
      <c r="A40" s="156"/>
      <c r="B40" s="156" t="s">
        <v>50</v>
      </c>
      <c r="C40" s="151" t="s">
        <v>85</v>
      </c>
      <c r="D40" s="151"/>
      <c r="E40" s="163" t="s">
        <v>86</v>
      </c>
      <c r="F40" s="412">
        <v>3158025.11</v>
      </c>
      <c r="G40" s="413"/>
      <c r="H40" s="412">
        <v>2910380.55</v>
      </c>
      <c r="I40" s="425"/>
      <c r="J40" s="13"/>
    </row>
    <row r="41" spans="1:10">
      <c r="A41" s="156"/>
      <c r="B41" s="156" t="s">
        <v>52</v>
      </c>
      <c r="C41" s="151" t="s">
        <v>87</v>
      </c>
      <c r="D41" s="151"/>
      <c r="E41" s="153">
        <v>288</v>
      </c>
      <c r="F41" s="414">
        <v>0</v>
      </c>
      <c r="G41" s="415"/>
      <c r="H41" s="414">
        <v>0</v>
      </c>
      <c r="I41" s="419"/>
      <c r="J41" s="13"/>
    </row>
    <row r="42" spans="1:10" ht="9.6" customHeight="1">
      <c r="A42" s="156"/>
      <c r="B42" s="156"/>
      <c r="C42" s="151"/>
      <c r="D42" s="151"/>
      <c r="E42" s="153"/>
      <c r="F42" s="414"/>
      <c r="G42" s="415"/>
      <c r="H42" s="414"/>
      <c r="I42" s="419"/>
      <c r="J42" s="13"/>
    </row>
    <row r="43" spans="1:10">
      <c r="A43" s="146" t="s">
        <v>88</v>
      </c>
      <c r="B43" s="146"/>
      <c r="C43" s="146"/>
      <c r="D43" s="146"/>
      <c r="E43" s="153" t="s">
        <v>89</v>
      </c>
      <c r="F43" s="428">
        <f>F45+F47+F57+F59</f>
        <v>7221688.3000000007</v>
      </c>
      <c r="G43" s="429"/>
      <c r="H43" s="428">
        <f>H45+H47+H57+H59</f>
        <v>7897708.6100000003</v>
      </c>
      <c r="I43" s="433"/>
      <c r="J43" s="13"/>
    </row>
    <row r="44" spans="1:10" ht="8.4499999999999993" customHeight="1">
      <c r="A44" s="146"/>
      <c r="B44" s="146"/>
      <c r="C44" s="146"/>
      <c r="D44" s="146"/>
      <c r="E44" s="153"/>
      <c r="F44" s="430"/>
      <c r="G44" s="431"/>
      <c r="H44" s="430"/>
      <c r="I44" s="434"/>
      <c r="J44" s="13"/>
    </row>
    <row r="45" spans="1:10">
      <c r="A45" s="154" t="s">
        <v>90</v>
      </c>
      <c r="B45" s="155" t="s">
        <v>91</v>
      </c>
      <c r="C45" s="150"/>
      <c r="D45" s="150"/>
      <c r="E45" s="153">
        <v>301</v>
      </c>
      <c r="F45" s="416">
        <v>0</v>
      </c>
      <c r="G45" s="417"/>
      <c r="H45" s="439">
        <v>0</v>
      </c>
      <c r="I45" s="440"/>
      <c r="J45" s="13"/>
    </row>
    <row r="46" spans="1:10" ht="10.15" customHeight="1">
      <c r="A46" s="154"/>
      <c r="B46" s="155"/>
      <c r="C46" s="150"/>
      <c r="D46" s="150"/>
      <c r="E46" s="153"/>
      <c r="F46" s="426"/>
      <c r="G46" s="427"/>
      <c r="H46" s="426"/>
      <c r="I46" s="438"/>
      <c r="J46" s="13"/>
    </row>
    <row r="47" spans="1:10">
      <c r="A47" s="154" t="s">
        <v>92</v>
      </c>
      <c r="B47" s="155" t="s">
        <v>93</v>
      </c>
      <c r="C47" s="150"/>
      <c r="D47" s="150"/>
      <c r="E47" s="153" t="s">
        <v>94</v>
      </c>
      <c r="F47" s="416">
        <f>F48+F49</f>
        <v>4042450.3200000003</v>
      </c>
      <c r="G47" s="417"/>
      <c r="H47" s="416">
        <f>H48+H49</f>
        <v>3801600.41</v>
      </c>
      <c r="I47" s="432"/>
      <c r="J47" s="13"/>
    </row>
    <row r="48" spans="1:10">
      <c r="A48" s="156"/>
      <c r="B48" s="156" t="s">
        <v>50</v>
      </c>
      <c r="C48" s="151" t="s">
        <v>95</v>
      </c>
      <c r="D48" s="151"/>
      <c r="E48" s="153">
        <v>40</v>
      </c>
      <c r="F48" s="412">
        <v>758902.12</v>
      </c>
      <c r="G48" s="413"/>
      <c r="H48" s="412">
        <v>636221.43000000005</v>
      </c>
      <c r="I48" s="425"/>
      <c r="J48" s="13"/>
    </row>
    <row r="49" spans="1:10">
      <c r="A49" s="156"/>
      <c r="B49" s="156" t="s">
        <v>52</v>
      </c>
      <c r="C49" s="151" t="s">
        <v>96</v>
      </c>
      <c r="D49" s="151"/>
      <c r="E49" s="153" t="s">
        <v>97</v>
      </c>
      <c r="F49" s="414">
        <f>SUM(F50:F55)</f>
        <v>3283548.2</v>
      </c>
      <c r="G49" s="415"/>
      <c r="H49" s="414">
        <f>SUM(H50:H55)</f>
        <v>3165378.98</v>
      </c>
      <c r="I49" s="419"/>
      <c r="J49" s="13"/>
    </row>
    <row r="50" spans="1:10">
      <c r="A50" s="156"/>
      <c r="B50" s="150"/>
      <c r="C50" s="151" t="s">
        <v>98</v>
      </c>
      <c r="D50" s="151"/>
      <c r="E50" s="153" t="s">
        <v>99</v>
      </c>
      <c r="F50" s="414">
        <v>51332.44</v>
      </c>
      <c r="G50" s="415"/>
      <c r="H50" s="414">
        <v>62921.52</v>
      </c>
      <c r="I50" s="419"/>
      <c r="J50" s="13"/>
    </row>
    <row r="51" spans="1:10">
      <c r="A51" s="156"/>
      <c r="B51" s="150"/>
      <c r="C51" s="151" t="s">
        <v>100</v>
      </c>
      <c r="D51" s="151"/>
      <c r="E51" s="153">
        <v>413</v>
      </c>
      <c r="F51" s="414">
        <v>2392722.9500000002</v>
      </c>
      <c r="G51" s="415"/>
      <c r="H51" s="414">
        <v>2389448.0499999998</v>
      </c>
      <c r="I51" s="419"/>
      <c r="J51" s="13"/>
    </row>
    <row r="52" spans="1:10">
      <c r="A52" s="156"/>
      <c r="B52" s="150"/>
      <c r="C52" s="151" t="s">
        <v>101</v>
      </c>
      <c r="D52" s="151"/>
      <c r="E52" s="153">
        <v>415</v>
      </c>
      <c r="F52" s="414">
        <v>103469.18</v>
      </c>
      <c r="G52" s="415"/>
      <c r="H52" s="414">
        <v>8177.1</v>
      </c>
      <c r="I52" s="419"/>
      <c r="J52" s="13"/>
    </row>
    <row r="53" spans="1:10">
      <c r="A53" s="156"/>
      <c r="B53" s="150"/>
      <c r="C53" s="151" t="s">
        <v>102</v>
      </c>
      <c r="D53" s="151"/>
      <c r="E53" s="163" t="s">
        <v>103</v>
      </c>
      <c r="F53" s="414">
        <v>718905.23</v>
      </c>
      <c r="G53" s="415"/>
      <c r="H53" s="414">
        <v>687905.23</v>
      </c>
      <c r="I53" s="419"/>
      <c r="J53" s="13"/>
    </row>
    <row r="54" spans="1:10">
      <c r="A54" s="156"/>
      <c r="B54" s="156" t="s">
        <v>54</v>
      </c>
      <c r="C54" s="151" t="s">
        <v>104</v>
      </c>
      <c r="D54" s="151"/>
      <c r="E54" s="153">
        <v>4251</v>
      </c>
      <c r="F54" s="414">
        <v>9118.4</v>
      </c>
      <c r="G54" s="415"/>
      <c r="H54" s="414">
        <v>8927.08</v>
      </c>
      <c r="I54" s="419"/>
      <c r="J54" s="13"/>
    </row>
    <row r="55" spans="1:10">
      <c r="A55" s="156"/>
      <c r="B55" s="156" t="s">
        <v>56</v>
      </c>
      <c r="C55" s="151" t="s">
        <v>105</v>
      </c>
      <c r="D55" s="151"/>
      <c r="E55" s="163" t="s">
        <v>106</v>
      </c>
      <c r="F55" s="414">
        <v>8000</v>
      </c>
      <c r="G55" s="415"/>
      <c r="H55" s="414">
        <v>8000</v>
      </c>
      <c r="I55" s="419"/>
      <c r="J55" s="13"/>
    </row>
    <row r="56" spans="1:10" ht="10.15" customHeight="1">
      <c r="A56" s="156"/>
      <c r="B56" s="156"/>
      <c r="C56" s="151"/>
      <c r="D56" s="151"/>
      <c r="E56" s="163"/>
      <c r="F56" s="414"/>
      <c r="G56" s="415"/>
      <c r="H56" s="414"/>
      <c r="I56" s="419"/>
      <c r="J56" s="13"/>
    </row>
    <row r="57" spans="1:10">
      <c r="A57" s="154" t="s">
        <v>107</v>
      </c>
      <c r="B57" s="155" t="s">
        <v>108</v>
      </c>
      <c r="C57" s="150"/>
      <c r="D57" s="150"/>
      <c r="E57" s="153" t="s">
        <v>109</v>
      </c>
      <c r="F57" s="608">
        <v>0</v>
      </c>
      <c r="G57" s="415"/>
      <c r="H57" s="608">
        <v>0</v>
      </c>
      <c r="I57" s="419"/>
      <c r="J57" s="13"/>
    </row>
    <row r="58" spans="1:10" ht="10.15" customHeight="1">
      <c r="A58" s="154"/>
      <c r="B58" s="155"/>
      <c r="C58" s="150"/>
      <c r="D58" s="150"/>
      <c r="E58" s="153"/>
      <c r="F58" s="414"/>
      <c r="G58" s="415"/>
      <c r="H58" s="414"/>
      <c r="I58" s="419"/>
      <c r="J58" s="13"/>
    </row>
    <row r="59" spans="1:10">
      <c r="A59" s="154" t="s">
        <v>110</v>
      </c>
      <c r="B59" s="155" t="s">
        <v>111</v>
      </c>
      <c r="C59" s="150"/>
      <c r="D59" s="150"/>
      <c r="E59" s="153" t="s">
        <v>112</v>
      </c>
      <c r="F59" s="416">
        <f>SUM(F60:F62)</f>
        <v>3179237.9800000004</v>
      </c>
      <c r="G59" s="417"/>
      <c r="H59" s="416">
        <f>SUM(H60:H62)</f>
        <v>4096108.2</v>
      </c>
      <c r="I59" s="432"/>
      <c r="J59" s="13"/>
    </row>
    <row r="60" spans="1:10">
      <c r="A60" s="156"/>
      <c r="B60" s="156" t="s">
        <v>50</v>
      </c>
      <c r="C60" s="151" t="s">
        <v>113</v>
      </c>
      <c r="D60" s="151"/>
      <c r="E60" s="153">
        <v>553</v>
      </c>
      <c r="F60" s="412">
        <v>500000</v>
      </c>
      <c r="G60" s="413"/>
      <c r="H60" s="412">
        <v>500000</v>
      </c>
      <c r="I60" s="425"/>
      <c r="J60" s="13"/>
    </row>
    <row r="61" spans="1:10">
      <c r="A61" s="156"/>
      <c r="B61" s="156" t="s">
        <v>52</v>
      </c>
      <c r="C61" s="151" t="s">
        <v>114</v>
      </c>
      <c r="D61" s="151"/>
      <c r="E61" s="163">
        <v>55</v>
      </c>
      <c r="F61" s="414">
        <v>3254264.24</v>
      </c>
      <c r="G61" s="415"/>
      <c r="H61" s="414">
        <v>3057951.75</v>
      </c>
      <c r="I61" s="419"/>
      <c r="J61" s="13"/>
    </row>
    <row r="62" spans="1:10">
      <c r="A62" s="156"/>
      <c r="B62" s="156" t="s">
        <v>54</v>
      </c>
      <c r="C62" s="151" t="s">
        <v>115</v>
      </c>
      <c r="D62" s="151"/>
      <c r="E62" s="153" t="s">
        <v>116</v>
      </c>
      <c r="F62" s="414">
        <v>-575026.26</v>
      </c>
      <c r="G62" s="415"/>
      <c r="H62" s="414">
        <v>538156.44999999995</v>
      </c>
      <c r="I62" s="419"/>
      <c r="J62" s="13"/>
    </row>
    <row r="63" spans="1:10" ht="10.15" customHeight="1">
      <c r="A63" s="156"/>
      <c r="B63" s="156"/>
      <c r="C63" s="151"/>
      <c r="D63" s="151"/>
      <c r="E63" s="153"/>
      <c r="F63" s="414"/>
      <c r="G63" s="415"/>
      <c r="H63" s="414"/>
      <c r="I63" s="419"/>
      <c r="J63" s="13"/>
    </row>
    <row r="64" spans="1:10">
      <c r="A64" s="154" t="s">
        <v>117</v>
      </c>
      <c r="B64" s="155" t="s">
        <v>118</v>
      </c>
      <c r="C64" s="150"/>
      <c r="D64" s="150"/>
      <c r="E64" s="153" t="s">
        <v>119</v>
      </c>
      <c r="F64" s="416">
        <v>67926.11</v>
      </c>
      <c r="G64" s="417"/>
      <c r="H64" s="416">
        <v>60299.97</v>
      </c>
      <c r="I64" s="432"/>
      <c r="J64" s="13"/>
    </row>
    <row r="65" spans="1:10" ht="10.15" customHeight="1">
      <c r="A65" s="156"/>
      <c r="B65" s="150"/>
      <c r="C65" s="155"/>
      <c r="D65" s="155"/>
      <c r="E65" s="164"/>
      <c r="F65" s="412"/>
      <c r="G65" s="413"/>
      <c r="H65" s="412"/>
      <c r="I65" s="425"/>
      <c r="J65" s="13"/>
    </row>
    <row r="66" spans="1:10" ht="13.5" thickBot="1">
      <c r="A66" s="156"/>
      <c r="B66" s="150"/>
      <c r="C66" s="165" t="s">
        <v>120</v>
      </c>
      <c r="D66" s="165"/>
      <c r="E66" s="166" t="s">
        <v>121</v>
      </c>
      <c r="F66" s="423">
        <f>F10+F43+F64</f>
        <v>45522991.379999995</v>
      </c>
      <c r="G66" s="424"/>
      <c r="H66" s="423">
        <f>H10+H43+H64</f>
        <v>43674233.879999995</v>
      </c>
      <c r="I66" s="435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39</v>
      </c>
      <c r="D6" s="125"/>
      <c r="E6" s="459" t="s">
        <v>41</v>
      </c>
      <c r="F6" s="462">
        <f>K2</f>
        <v>2024</v>
      </c>
      <c r="G6" s="468"/>
      <c r="H6" s="462">
        <f>F6-1</f>
        <v>2023</v>
      </c>
      <c r="I6" s="463"/>
      <c r="J6" s="17"/>
    </row>
    <row r="7" spans="1:11" ht="10.15" customHeight="1">
      <c r="A7" s="124"/>
      <c r="B7" s="125"/>
      <c r="C7" s="125"/>
      <c r="D7" s="127"/>
      <c r="E7" s="460"/>
      <c r="F7" s="464"/>
      <c r="G7" s="469"/>
      <c r="H7" s="464"/>
      <c r="I7" s="465"/>
      <c r="J7" s="17"/>
    </row>
    <row r="8" spans="1:11" ht="13.5" thickBot="1">
      <c r="A8" s="124"/>
      <c r="B8" s="125"/>
      <c r="C8" s="127" t="s">
        <v>122</v>
      </c>
      <c r="D8" s="125"/>
      <c r="E8" s="461"/>
      <c r="F8" s="466"/>
      <c r="G8" s="470"/>
      <c r="H8" s="466"/>
      <c r="I8" s="467"/>
      <c r="J8" s="17"/>
    </row>
    <row r="9" spans="1:11" ht="10.15" customHeight="1">
      <c r="A9" s="124"/>
      <c r="B9" s="125"/>
      <c r="C9" s="125"/>
      <c r="D9" s="125"/>
      <c r="E9" s="128"/>
      <c r="F9" s="452"/>
      <c r="G9" s="471"/>
      <c r="H9" s="452"/>
      <c r="I9" s="453"/>
      <c r="J9" s="17"/>
    </row>
    <row r="10" spans="1:11">
      <c r="A10" s="124"/>
      <c r="B10" s="125"/>
      <c r="C10" s="129" t="s">
        <v>123</v>
      </c>
      <c r="D10" s="129"/>
      <c r="E10" s="130" t="s">
        <v>124</v>
      </c>
      <c r="F10" s="416">
        <f>F12+F14+F16+F21+F25+F31</f>
        <v>40136707.939999998</v>
      </c>
      <c r="G10" s="417"/>
      <c r="H10" s="416">
        <f>H12+H14+H16+H21+H25+H31</f>
        <v>39156829.75</v>
      </c>
      <c r="I10" s="432"/>
      <c r="J10" s="17"/>
    </row>
    <row r="11" spans="1:11" ht="10.15" customHeight="1">
      <c r="A11" s="124"/>
      <c r="B11" s="125"/>
      <c r="C11" s="129"/>
      <c r="D11" s="129"/>
      <c r="E11" s="130"/>
      <c r="F11" s="426"/>
      <c r="G11" s="427"/>
      <c r="H11" s="426"/>
      <c r="I11" s="438"/>
      <c r="J11" s="17"/>
    </row>
    <row r="12" spans="1:11">
      <c r="A12" s="131" t="s">
        <v>125</v>
      </c>
      <c r="B12" s="132" t="s">
        <v>126</v>
      </c>
      <c r="C12" s="125"/>
      <c r="D12" s="125"/>
      <c r="E12" s="133">
        <v>10</v>
      </c>
      <c r="F12" s="416">
        <v>9269160.6300000008</v>
      </c>
      <c r="G12" s="417"/>
      <c r="H12" s="416">
        <v>9269160.6300000008</v>
      </c>
      <c r="I12" s="432"/>
      <c r="J12" s="17"/>
    </row>
    <row r="13" spans="1:11" ht="10.15" customHeight="1">
      <c r="A13" s="131"/>
      <c r="B13" s="132"/>
      <c r="C13" s="125"/>
      <c r="D13" s="125"/>
      <c r="E13" s="133"/>
      <c r="F13" s="426"/>
      <c r="G13" s="427"/>
      <c r="H13" s="426"/>
      <c r="I13" s="438"/>
      <c r="J13" s="17"/>
    </row>
    <row r="14" spans="1:11">
      <c r="A14" s="131" t="s">
        <v>127</v>
      </c>
      <c r="B14" s="132" t="s">
        <v>128</v>
      </c>
      <c r="C14" s="125"/>
      <c r="D14" s="125"/>
      <c r="E14" s="133">
        <v>12</v>
      </c>
      <c r="F14" s="416">
        <v>15239569.41</v>
      </c>
      <c r="G14" s="417"/>
      <c r="H14" s="416">
        <v>14190921.41</v>
      </c>
      <c r="I14" s="432"/>
      <c r="J14" s="17"/>
    </row>
    <row r="15" spans="1:11" ht="10.15" customHeight="1">
      <c r="A15" s="131"/>
      <c r="B15" s="132"/>
      <c r="C15" s="125"/>
      <c r="D15" s="125"/>
      <c r="E15" s="133"/>
      <c r="F15" s="426"/>
      <c r="G15" s="427"/>
      <c r="H15" s="426"/>
      <c r="I15" s="438"/>
      <c r="J15" s="17"/>
    </row>
    <row r="16" spans="1:11">
      <c r="A16" s="131" t="s">
        <v>129</v>
      </c>
      <c r="B16" s="132" t="s">
        <v>130</v>
      </c>
      <c r="C16" s="125"/>
      <c r="D16" s="125"/>
      <c r="E16" s="133">
        <v>13</v>
      </c>
      <c r="F16" s="416">
        <f>SUM(F17:F19)</f>
        <v>738605.14000000013</v>
      </c>
      <c r="G16" s="417"/>
      <c r="H16" s="416">
        <f>SUM(H17:H19)</f>
        <v>1417652.11</v>
      </c>
      <c r="I16" s="432"/>
      <c r="J16" s="17"/>
    </row>
    <row r="17" spans="1:10">
      <c r="A17" s="124"/>
      <c r="B17" s="134" t="s">
        <v>131</v>
      </c>
      <c r="C17" s="135" t="s">
        <v>132</v>
      </c>
      <c r="D17" s="135"/>
      <c r="E17" s="133">
        <v>1301</v>
      </c>
      <c r="F17" s="445">
        <v>-459627.66</v>
      </c>
      <c r="G17" s="455"/>
      <c r="H17" s="445">
        <v>1048648</v>
      </c>
      <c r="I17" s="446"/>
      <c r="J17" s="17"/>
    </row>
    <row r="18" spans="1:10">
      <c r="A18" s="124"/>
      <c r="B18" s="134" t="s">
        <v>133</v>
      </c>
      <c r="C18" s="135" t="s">
        <v>134</v>
      </c>
      <c r="D18" s="135"/>
      <c r="E18" s="133">
        <v>1302</v>
      </c>
      <c r="F18" s="441">
        <v>828631.77</v>
      </c>
      <c r="G18" s="454"/>
      <c r="H18" s="441">
        <v>-459627.66</v>
      </c>
      <c r="I18" s="442"/>
      <c r="J18" s="17"/>
    </row>
    <row r="19" spans="1:10">
      <c r="A19" s="124"/>
      <c r="B19" s="134" t="s">
        <v>135</v>
      </c>
      <c r="C19" s="135" t="s">
        <v>136</v>
      </c>
      <c r="D19" s="135"/>
      <c r="E19" s="133">
        <v>1303</v>
      </c>
      <c r="F19" s="441">
        <v>369601.03</v>
      </c>
      <c r="G19" s="454"/>
      <c r="H19" s="441">
        <v>828631.77</v>
      </c>
      <c r="I19" s="442"/>
      <c r="J19" s="17"/>
    </row>
    <row r="20" spans="1:10" ht="10.15" customHeight="1">
      <c r="A20" s="124"/>
      <c r="B20" s="134"/>
      <c r="C20" s="135"/>
      <c r="D20" s="135"/>
      <c r="E20" s="133"/>
      <c r="F20" s="441"/>
      <c r="G20" s="454"/>
      <c r="H20" s="441"/>
      <c r="I20" s="442"/>
      <c r="J20" s="17"/>
    </row>
    <row r="21" spans="1:10">
      <c r="A21" s="131" t="s">
        <v>137</v>
      </c>
      <c r="B21" s="132" t="s">
        <v>138</v>
      </c>
      <c r="C21" s="125"/>
      <c r="D21" s="125"/>
      <c r="E21" s="133">
        <v>14</v>
      </c>
      <c r="F21" s="416">
        <f>SUM(F22:F23)</f>
        <v>2704463.05</v>
      </c>
      <c r="G21" s="417"/>
      <c r="H21" s="416">
        <f>SUM(H22:H23)</f>
        <v>3640127.41</v>
      </c>
      <c r="I21" s="432"/>
      <c r="J21" s="17"/>
    </row>
    <row r="22" spans="1:10">
      <c r="A22" s="124"/>
      <c r="B22" s="134" t="s">
        <v>131</v>
      </c>
      <c r="C22" s="135" t="s">
        <v>139</v>
      </c>
      <c r="D22" s="135"/>
      <c r="E22" s="133">
        <v>14104</v>
      </c>
      <c r="F22" s="445">
        <v>10000</v>
      </c>
      <c r="G22" s="455"/>
      <c r="H22" s="445">
        <v>283780.94</v>
      </c>
      <c r="I22" s="446"/>
      <c r="J22" s="17"/>
    </row>
    <row r="23" spans="1:10">
      <c r="A23" s="124"/>
      <c r="B23" s="134" t="s">
        <v>133</v>
      </c>
      <c r="C23" s="135" t="s">
        <v>140</v>
      </c>
      <c r="D23" s="135"/>
      <c r="E23" s="133">
        <v>14105</v>
      </c>
      <c r="F23" s="441">
        <v>2694463.05</v>
      </c>
      <c r="G23" s="454"/>
      <c r="H23" s="441">
        <v>3356346.47</v>
      </c>
      <c r="I23" s="442"/>
      <c r="J23" s="17"/>
    </row>
    <row r="24" spans="1:10" ht="10.15" customHeight="1">
      <c r="A24" s="124"/>
      <c r="B24" s="134"/>
      <c r="C24" s="135"/>
      <c r="D24" s="135"/>
      <c r="E24" s="133"/>
      <c r="F24" s="441"/>
      <c r="G24" s="454"/>
      <c r="H24" s="441"/>
      <c r="I24" s="442"/>
      <c r="J24" s="17"/>
    </row>
    <row r="25" spans="1:10">
      <c r="A25" s="131" t="s">
        <v>141</v>
      </c>
      <c r="B25" s="132" t="s">
        <v>142</v>
      </c>
      <c r="C25" s="125"/>
      <c r="D25" s="125"/>
      <c r="E25" s="133">
        <v>15</v>
      </c>
      <c r="F25" s="416">
        <f>SUM(F26:F29)</f>
        <v>11498609.710000001</v>
      </c>
      <c r="G25" s="417"/>
      <c r="H25" s="416">
        <f>SUM(H26:H29)</f>
        <v>10161968.190000001</v>
      </c>
      <c r="I25" s="432"/>
      <c r="J25" s="17"/>
    </row>
    <row r="26" spans="1:10">
      <c r="A26" s="124"/>
      <c r="B26" s="134" t="s">
        <v>131</v>
      </c>
      <c r="C26" s="135" t="s">
        <v>143</v>
      </c>
      <c r="D26" s="135"/>
      <c r="E26" s="133">
        <v>151</v>
      </c>
      <c r="F26" s="445">
        <v>1301883.9099999999</v>
      </c>
      <c r="G26" s="455"/>
      <c r="H26" s="445">
        <v>853246.72</v>
      </c>
      <c r="I26" s="446"/>
      <c r="J26" s="17"/>
    </row>
    <row r="27" spans="1:10">
      <c r="A27" s="124"/>
      <c r="B27" s="134" t="s">
        <v>133</v>
      </c>
      <c r="C27" s="135" t="s">
        <v>144</v>
      </c>
      <c r="D27" s="135"/>
      <c r="E27" s="133">
        <v>152</v>
      </c>
      <c r="F27" s="441">
        <v>489945.51</v>
      </c>
      <c r="G27" s="454"/>
      <c r="H27" s="441">
        <v>517164.7</v>
      </c>
      <c r="I27" s="442"/>
      <c r="J27" s="17"/>
    </row>
    <row r="28" spans="1:10">
      <c r="A28" s="124"/>
      <c r="B28" s="134" t="s">
        <v>135</v>
      </c>
      <c r="C28" s="135" t="s">
        <v>145</v>
      </c>
      <c r="D28" s="135"/>
      <c r="E28" s="133">
        <v>154</v>
      </c>
      <c r="F28" s="441">
        <v>6597852.3200000003</v>
      </c>
      <c r="G28" s="454"/>
      <c r="H28" s="441">
        <v>5529137.0700000003</v>
      </c>
      <c r="I28" s="442"/>
      <c r="J28" s="17"/>
    </row>
    <row r="29" spans="1:10">
      <c r="A29" s="124"/>
      <c r="B29" s="134" t="s">
        <v>146</v>
      </c>
      <c r="C29" s="135" t="s">
        <v>147</v>
      </c>
      <c r="D29" s="135"/>
      <c r="E29" s="133">
        <v>156</v>
      </c>
      <c r="F29" s="441">
        <v>3108927.97</v>
      </c>
      <c r="G29" s="454"/>
      <c r="H29" s="441">
        <v>3262419.7</v>
      </c>
      <c r="I29" s="442"/>
      <c r="J29" s="17"/>
    </row>
    <row r="30" spans="1:10" ht="10.15" customHeight="1">
      <c r="A30" s="124"/>
      <c r="B30" s="134"/>
      <c r="C30" s="135"/>
      <c r="D30" s="135"/>
      <c r="E30" s="133"/>
      <c r="F30" s="441"/>
      <c r="G30" s="454"/>
      <c r="H30" s="441"/>
      <c r="I30" s="442"/>
      <c r="J30" s="17"/>
    </row>
    <row r="31" spans="1:10">
      <c r="A31" s="131" t="s">
        <v>148</v>
      </c>
      <c r="B31" s="132" t="s">
        <v>149</v>
      </c>
      <c r="C31" s="125"/>
      <c r="D31" s="125"/>
      <c r="E31" s="133">
        <v>16</v>
      </c>
      <c r="F31" s="416">
        <v>686300</v>
      </c>
      <c r="G31" s="417"/>
      <c r="H31" s="416">
        <v>477000</v>
      </c>
      <c r="I31" s="432"/>
      <c r="J31" s="17"/>
    </row>
    <row r="32" spans="1:10" ht="10.15" customHeight="1">
      <c r="A32" s="124"/>
      <c r="B32" s="125"/>
      <c r="C32" s="132"/>
      <c r="D32" s="132"/>
      <c r="E32" s="133"/>
      <c r="F32" s="445"/>
      <c r="G32" s="455"/>
      <c r="H32" s="445"/>
      <c r="I32" s="446"/>
      <c r="J32" s="17"/>
    </row>
    <row r="33" spans="1:10">
      <c r="A33" s="136" t="s">
        <v>150</v>
      </c>
      <c r="B33" s="136"/>
      <c r="C33" s="136"/>
      <c r="D33" s="136"/>
      <c r="E33" s="133" t="s">
        <v>151</v>
      </c>
      <c r="F33" s="447">
        <f>F35+F44+F53</f>
        <v>5368106.78</v>
      </c>
      <c r="G33" s="456"/>
      <c r="H33" s="447">
        <f>H35+H44+H53</f>
        <v>4297674.3600000003</v>
      </c>
      <c r="I33" s="448"/>
      <c r="J33" s="17"/>
    </row>
    <row r="34" spans="1:10" ht="10.15" customHeight="1">
      <c r="A34" s="136"/>
      <c r="B34" s="136"/>
      <c r="C34" s="136"/>
      <c r="D34" s="136"/>
      <c r="E34" s="133"/>
      <c r="F34" s="449"/>
      <c r="G34" s="457"/>
      <c r="H34" s="449"/>
      <c r="I34" s="450"/>
      <c r="J34" s="17"/>
    </row>
    <row r="35" spans="1:10">
      <c r="A35" s="131" t="s">
        <v>152</v>
      </c>
      <c r="B35" s="132" t="s">
        <v>153</v>
      </c>
      <c r="C35" s="125"/>
      <c r="D35" s="125"/>
      <c r="E35" s="133">
        <v>17</v>
      </c>
      <c r="F35" s="416">
        <f>SUM(F36:F42)</f>
        <v>3801816.24</v>
      </c>
      <c r="G35" s="417"/>
      <c r="H35" s="416">
        <f>SUM(H36:H42)</f>
        <v>1640423.23</v>
      </c>
      <c r="I35" s="432"/>
      <c r="J35" s="17"/>
    </row>
    <row r="36" spans="1:10">
      <c r="A36" s="124"/>
      <c r="B36" s="134" t="s">
        <v>131</v>
      </c>
      <c r="C36" s="135" t="s">
        <v>154</v>
      </c>
      <c r="D36" s="135"/>
      <c r="E36" s="133" t="s">
        <v>155</v>
      </c>
      <c r="F36" s="445">
        <v>3724344.18</v>
      </c>
      <c r="G36" s="455"/>
      <c r="H36" s="445">
        <v>1555637.07</v>
      </c>
      <c r="I36" s="446"/>
      <c r="J36" s="17"/>
    </row>
    <row r="37" spans="1:10">
      <c r="A37" s="124"/>
      <c r="B37" s="134" t="s">
        <v>133</v>
      </c>
      <c r="C37" s="135" t="s">
        <v>156</v>
      </c>
      <c r="D37" s="135"/>
      <c r="E37" s="133">
        <v>1714</v>
      </c>
      <c r="F37" s="441">
        <v>77472.06</v>
      </c>
      <c r="G37" s="454"/>
      <c r="H37" s="441">
        <v>84786.16</v>
      </c>
      <c r="I37" s="442"/>
      <c r="J37" s="17"/>
    </row>
    <row r="38" spans="1:10">
      <c r="A38" s="124"/>
      <c r="B38" s="134" t="s">
        <v>135</v>
      </c>
      <c r="C38" s="135" t="s">
        <v>157</v>
      </c>
      <c r="D38" s="135"/>
      <c r="E38" s="133">
        <v>172</v>
      </c>
      <c r="F38" s="441">
        <v>0</v>
      </c>
      <c r="G38" s="454"/>
      <c r="H38" s="441">
        <v>0</v>
      </c>
      <c r="I38" s="442"/>
      <c r="J38" s="17"/>
    </row>
    <row r="39" spans="1:10">
      <c r="A39" s="124"/>
      <c r="B39" s="134" t="s">
        <v>146</v>
      </c>
      <c r="C39" s="135" t="s">
        <v>158</v>
      </c>
      <c r="D39" s="135"/>
      <c r="E39" s="133">
        <v>174</v>
      </c>
      <c r="F39" s="441">
        <v>0</v>
      </c>
      <c r="G39" s="454"/>
      <c r="H39" s="441">
        <v>0</v>
      </c>
      <c r="I39" s="442"/>
      <c r="J39" s="17"/>
    </row>
    <row r="40" spans="1:10">
      <c r="A40" s="124"/>
      <c r="B40" s="134" t="s">
        <v>159</v>
      </c>
      <c r="C40" s="135" t="s">
        <v>160</v>
      </c>
      <c r="D40" s="135"/>
      <c r="E40" s="133">
        <v>176</v>
      </c>
      <c r="F40" s="441">
        <v>0</v>
      </c>
      <c r="G40" s="454"/>
      <c r="H40" s="441">
        <v>0</v>
      </c>
      <c r="I40" s="442"/>
      <c r="J40" s="17"/>
    </row>
    <row r="41" spans="1:10">
      <c r="A41" s="124"/>
      <c r="B41" s="134" t="s">
        <v>161</v>
      </c>
      <c r="C41" s="135" t="s">
        <v>162</v>
      </c>
      <c r="D41" s="135"/>
      <c r="E41" s="133">
        <v>177</v>
      </c>
      <c r="F41" s="441">
        <v>0</v>
      </c>
      <c r="G41" s="454"/>
      <c r="H41" s="441">
        <v>0</v>
      </c>
      <c r="I41" s="442"/>
      <c r="J41" s="17"/>
    </row>
    <row r="42" spans="1:10">
      <c r="A42" s="124"/>
      <c r="B42" s="134" t="s">
        <v>163</v>
      </c>
      <c r="C42" s="135" t="s">
        <v>164</v>
      </c>
      <c r="D42" s="135"/>
      <c r="E42" s="133">
        <v>178</v>
      </c>
      <c r="F42" s="441">
        <v>0</v>
      </c>
      <c r="G42" s="454"/>
      <c r="H42" s="441">
        <v>0</v>
      </c>
      <c r="I42" s="442"/>
      <c r="J42" s="17"/>
    </row>
    <row r="43" spans="1:10" ht="10.15" customHeight="1">
      <c r="A43" s="124"/>
      <c r="B43" s="134"/>
      <c r="C43" s="135"/>
      <c r="D43" s="135"/>
      <c r="E43" s="133"/>
      <c r="F43" s="441"/>
      <c r="G43" s="454"/>
      <c r="H43" s="441"/>
      <c r="I43" s="442"/>
      <c r="J43" s="17"/>
    </row>
    <row r="44" spans="1:10">
      <c r="A44" s="131" t="s">
        <v>165</v>
      </c>
      <c r="B44" s="132" t="s">
        <v>166</v>
      </c>
      <c r="C44" s="125"/>
      <c r="D44" s="125"/>
      <c r="E44" s="137" t="s">
        <v>167</v>
      </c>
      <c r="F44" s="416">
        <f>F45+SUM(F49:F51)</f>
        <v>1543796.1199999999</v>
      </c>
      <c r="G44" s="417"/>
      <c r="H44" s="416">
        <f>H45+SUM(H49:H51)</f>
        <v>2625878.59</v>
      </c>
      <c r="I44" s="432"/>
      <c r="J44" s="17"/>
    </row>
    <row r="45" spans="1:10">
      <c r="A45" s="124"/>
      <c r="B45" s="134" t="s">
        <v>131</v>
      </c>
      <c r="C45" s="135" t="s">
        <v>168</v>
      </c>
      <c r="D45" s="135"/>
      <c r="E45" s="137">
        <v>43</v>
      </c>
      <c r="F45" s="445">
        <f>SUM(F46:F48)</f>
        <v>103375.06999999999</v>
      </c>
      <c r="G45" s="455"/>
      <c r="H45" s="445">
        <f>SUM(H46:H48)</f>
        <v>13534.58</v>
      </c>
      <c r="I45" s="446"/>
      <c r="J45" s="17"/>
    </row>
    <row r="46" spans="1:10">
      <c r="A46" s="124"/>
      <c r="B46" s="134"/>
      <c r="C46" s="135" t="s">
        <v>169</v>
      </c>
      <c r="D46" s="135"/>
      <c r="E46" s="133">
        <v>435</v>
      </c>
      <c r="F46" s="441">
        <v>102505.9</v>
      </c>
      <c r="G46" s="454"/>
      <c r="H46" s="441">
        <v>12590.01</v>
      </c>
      <c r="I46" s="442"/>
      <c r="J46" s="17"/>
    </row>
    <row r="47" spans="1:10">
      <c r="A47" s="124"/>
      <c r="B47" s="134"/>
      <c r="C47" s="135" t="s">
        <v>170</v>
      </c>
      <c r="D47" s="135"/>
      <c r="E47" s="133">
        <v>436</v>
      </c>
      <c r="F47" s="441">
        <v>869.17</v>
      </c>
      <c r="G47" s="454"/>
      <c r="H47" s="441">
        <v>944.57</v>
      </c>
      <c r="I47" s="442"/>
      <c r="J47" s="17"/>
    </row>
    <row r="48" spans="1:10">
      <c r="A48" s="124"/>
      <c r="B48" s="134"/>
      <c r="C48" s="135" t="s">
        <v>171</v>
      </c>
      <c r="D48" s="135"/>
      <c r="E48" s="133">
        <v>433</v>
      </c>
      <c r="F48" s="441">
        <v>0</v>
      </c>
      <c r="G48" s="454"/>
      <c r="H48" s="441">
        <v>0</v>
      </c>
      <c r="I48" s="442"/>
      <c r="J48" s="17"/>
    </row>
    <row r="49" spans="1:10">
      <c r="A49" s="124"/>
      <c r="B49" s="134" t="s">
        <v>133</v>
      </c>
      <c r="C49" s="135" t="s">
        <v>172</v>
      </c>
      <c r="D49" s="135"/>
      <c r="E49" s="133">
        <v>44</v>
      </c>
      <c r="F49" s="441">
        <v>1542862.96</v>
      </c>
      <c r="G49" s="454"/>
      <c r="H49" s="441">
        <v>2340882.2000000002</v>
      </c>
      <c r="I49" s="442"/>
      <c r="J49" s="17"/>
    </row>
    <row r="50" spans="1:10">
      <c r="A50" s="124"/>
      <c r="B50" s="134" t="s">
        <v>135</v>
      </c>
      <c r="C50" s="135" t="s">
        <v>173</v>
      </c>
      <c r="D50" s="135"/>
      <c r="E50" s="133">
        <v>45</v>
      </c>
      <c r="F50" s="441">
        <v>-169049.32</v>
      </c>
      <c r="G50" s="454"/>
      <c r="H50" s="441">
        <v>-8676.41</v>
      </c>
      <c r="I50" s="442"/>
      <c r="J50" s="17"/>
    </row>
    <row r="51" spans="1:10">
      <c r="A51" s="124"/>
      <c r="B51" s="134" t="s">
        <v>146</v>
      </c>
      <c r="C51" s="135" t="s">
        <v>174</v>
      </c>
      <c r="D51" s="135"/>
      <c r="E51" s="137" t="s">
        <v>175</v>
      </c>
      <c r="F51" s="441">
        <v>66607.41</v>
      </c>
      <c r="G51" s="454"/>
      <c r="H51" s="441">
        <v>280138.21999999997</v>
      </c>
      <c r="I51" s="442"/>
      <c r="J51" s="17"/>
    </row>
    <row r="52" spans="1:10" ht="10.15" customHeight="1">
      <c r="A52" s="124"/>
      <c r="B52" s="134"/>
      <c r="C52" s="135"/>
      <c r="D52" s="135"/>
      <c r="E52" s="137"/>
      <c r="F52" s="441"/>
      <c r="G52" s="454"/>
      <c r="H52" s="441"/>
      <c r="I52" s="442"/>
      <c r="J52" s="17"/>
    </row>
    <row r="53" spans="1:10">
      <c r="A53" s="131" t="s">
        <v>176</v>
      </c>
      <c r="B53" s="132" t="s">
        <v>108</v>
      </c>
      <c r="C53" s="125"/>
      <c r="D53" s="125"/>
      <c r="E53" s="133" t="s">
        <v>177</v>
      </c>
      <c r="F53" s="416">
        <v>22494.42</v>
      </c>
      <c r="G53" s="417"/>
      <c r="H53" s="416">
        <v>31372.54</v>
      </c>
      <c r="I53" s="432"/>
      <c r="J53" s="17"/>
    </row>
    <row r="54" spans="1:10" ht="10.15" customHeight="1">
      <c r="A54" s="131"/>
      <c r="B54" s="132"/>
      <c r="C54" s="125"/>
      <c r="D54" s="125"/>
      <c r="E54" s="133"/>
      <c r="F54" s="426"/>
      <c r="G54" s="427"/>
      <c r="H54" s="426"/>
      <c r="I54" s="438"/>
      <c r="J54" s="17"/>
    </row>
    <row r="55" spans="1:10">
      <c r="A55" s="131" t="s">
        <v>178</v>
      </c>
      <c r="B55" s="132" t="s">
        <v>179</v>
      </c>
      <c r="C55" s="125"/>
      <c r="D55" s="125"/>
      <c r="E55" s="133" t="s">
        <v>180</v>
      </c>
      <c r="F55" s="416">
        <v>18176.66</v>
      </c>
      <c r="G55" s="417"/>
      <c r="H55" s="416">
        <v>219729.77</v>
      </c>
      <c r="I55" s="432"/>
      <c r="J55" s="17"/>
    </row>
    <row r="56" spans="1:10">
      <c r="A56" s="124"/>
      <c r="B56" s="125"/>
      <c r="C56" s="132"/>
      <c r="D56" s="132"/>
      <c r="E56" s="133"/>
      <c r="F56" s="445"/>
      <c r="G56" s="455"/>
      <c r="H56" s="445"/>
      <c r="I56" s="446"/>
      <c r="J56" s="17"/>
    </row>
    <row r="57" spans="1:10" ht="13.5" thickBot="1">
      <c r="A57" s="124"/>
      <c r="B57" s="125"/>
      <c r="C57" s="138" t="s">
        <v>181</v>
      </c>
      <c r="D57" s="138"/>
      <c r="E57" s="139" t="s">
        <v>182</v>
      </c>
      <c r="F57" s="443">
        <f>F10+F33+F55</f>
        <v>45522991.379999995</v>
      </c>
      <c r="G57" s="451"/>
      <c r="H57" s="443">
        <f>H10+H33+H55</f>
        <v>43674233.880000003</v>
      </c>
      <c r="I57" s="444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A1:B2"/>
    <mergeCell ref="A3:E3"/>
    <mergeCell ref="E6:E8"/>
    <mergeCell ref="H6:I8"/>
    <mergeCell ref="F6:G8"/>
    <mergeCell ref="C1:I2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396" t="str">
        <f>Coordonnées!A3</f>
        <v>Modèle officiel généré par l'application eComptes © SPW Intérieur et Action Sociale</v>
      </c>
      <c r="B3" s="396"/>
      <c r="C3" s="396"/>
      <c r="D3" s="396"/>
      <c r="E3" s="396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513" t="s">
        <v>41</v>
      </c>
      <c r="F5" s="516">
        <f>K2</f>
        <v>2024</v>
      </c>
      <c r="G5" s="517"/>
      <c r="H5" s="516">
        <f>F5-1</f>
        <v>2023</v>
      </c>
      <c r="I5" s="522"/>
    </row>
    <row r="6" spans="1:11">
      <c r="A6" s="107"/>
      <c r="B6" s="108"/>
      <c r="C6" s="105" t="s">
        <v>183</v>
      </c>
      <c r="D6" s="109"/>
      <c r="E6" s="514"/>
      <c r="F6" s="518"/>
      <c r="G6" s="519"/>
      <c r="H6" s="518"/>
      <c r="I6" s="523"/>
    </row>
    <row r="7" spans="1:11" ht="10.15" customHeight="1" thickBot="1">
      <c r="A7" s="107"/>
      <c r="B7" s="108"/>
      <c r="C7" s="109"/>
      <c r="D7" s="109"/>
      <c r="E7" s="515"/>
      <c r="F7" s="520"/>
      <c r="G7" s="521"/>
      <c r="H7" s="520"/>
      <c r="I7" s="524"/>
    </row>
    <row r="8" spans="1:11">
      <c r="A8" s="110" t="s">
        <v>184</v>
      </c>
      <c r="B8" s="111" t="s">
        <v>185</v>
      </c>
      <c r="C8" s="109"/>
      <c r="D8" s="109"/>
      <c r="E8" s="112" t="s">
        <v>186</v>
      </c>
      <c r="F8" s="500"/>
      <c r="G8" s="527"/>
      <c r="H8" s="500"/>
      <c r="I8" s="501"/>
    </row>
    <row r="9" spans="1:11">
      <c r="A9" s="107"/>
      <c r="B9" s="107" t="s">
        <v>50</v>
      </c>
      <c r="C9" s="113" t="s">
        <v>187</v>
      </c>
      <c r="D9" s="113"/>
      <c r="E9" s="114">
        <v>60</v>
      </c>
      <c r="F9" s="472">
        <v>334898.43</v>
      </c>
      <c r="G9" s="496"/>
      <c r="H9" s="472">
        <v>312359.21000000002</v>
      </c>
      <c r="I9" s="473"/>
    </row>
    <row r="10" spans="1:11">
      <c r="A10" s="107"/>
      <c r="B10" s="107" t="s">
        <v>52</v>
      </c>
      <c r="C10" s="113" t="s">
        <v>188</v>
      </c>
      <c r="D10" s="113"/>
      <c r="E10" s="114">
        <v>61</v>
      </c>
      <c r="F10" s="472">
        <v>1527127.5</v>
      </c>
      <c r="G10" s="496"/>
      <c r="H10" s="472">
        <v>1376975.43</v>
      </c>
      <c r="I10" s="473"/>
    </row>
    <row r="11" spans="1:11">
      <c r="A11" s="107"/>
      <c r="B11" s="107" t="s">
        <v>54</v>
      </c>
      <c r="C11" s="113" t="s">
        <v>189</v>
      </c>
      <c r="D11" s="113"/>
      <c r="E11" s="115">
        <v>62</v>
      </c>
      <c r="F11" s="472">
        <v>4178350.11</v>
      </c>
      <c r="G11" s="496"/>
      <c r="H11" s="472">
        <v>3764531.49</v>
      </c>
      <c r="I11" s="473"/>
    </row>
    <row r="12" spans="1:11">
      <c r="A12" s="107"/>
      <c r="B12" s="107" t="s">
        <v>56</v>
      </c>
      <c r="C12" s="113" t="s">
        <v>190</v>
      </c>
      <c r="D12" s="113"/>
      <c r="E12" s="115">
        <v>63</v>
      </c>
      <c r="F12" s="472">
        <v>2329372.7400000002</v>
      </c>
      <c r="G12" s="496"/>
      <c r="H12" s="472">
        <v>2168818.7000000002</v>
      </c>
      <c r="I12" s="473"/>
    </row>
    <row r="13" spans="1:11">
      <c r="A13" s="107"/>
      <c r="B13" s="107" t="s">
        <v>58</v>
      </c>
      <c r="C13" s="113" t="s">
        <v>191</v>
      </c>
      <c r="D13" s="113"/>
      <c r="E13" s="114">
        <v>64</v>
      </c>
      <c r="F13" s="472">
        <v>12590.01</v>
      </c>
      <c r="G13" s="496"/>
      <c r="H13" s="472">
        <v>7011.91</v>
      </c>
      <c r="I13" s="473"/>
    </row>
    <row r="14" spans="1:11">
      <c r="A14" s="107"/>
      <c r="B14" s="107" t="s">
        <v>60</v>
      </c>
      <c r="C14" s="113" t="s">
        <v>192</v>
      </c>
      <c r="D14" s="113"/>
      <c r="E14" s="114">
        <v>65</v>
      </c>
      <c r="F14" s="472">
        <f>SUM(F15:F17)</f>
        <v>44610.049999999996</v>
      </c>
      <c r="G14" s="496"/>
      <c r="H14" s="472">
        <f>SUM(H15:H17)</f>
        <v>8586.5300000000007</v>
      </c>
      <c r="I14" s="473"/>
    </row>
    <row r="15" spans="1:11">
      <c r="A15" s="107"/>
      <c r="B15" s="107" t="s">
        <v>186</v>
      </c>
      <c r="C15" s="113" t="s">
        <v>193</v>
      </c>
      <c r="D15" s="113"/>
      <c r="E15" s="114" t="s">
        <v>194</v>
      </c>
      <c r="F15" s="472">
        <v>42335.38</v>
      </c>
      <c r="G15" s="496"/>
      <c r="H15" s="472">
        <v>3856.38</v>
      </c>
      <c r="I15" s="473"/>
    </row>
    <row r="16" spans="1:11">
      <c r="A16" s="107"/>
      <c r="B16" s="107"/>
      <c r="C16" s="113" t="s">
        <v>195</v>
      </c>
      <c r="D16" s="113"/>
      <c r="E16" s="114">
        <v>657</v>
      </c>
      <c r="F16" s="484">
        <v>2224.67</v>
      </c>
      <c r="G16" s="507"/>
      <c r="H16" s="484">
        <v>4556.25</v>
      </c>
      <c r="I16" s="485"/>
    </row>
    <row r="17" spans="1:9">
      <c r="A17" s="107"/>
      <c r="B17" s="107"/>
      <c r="C17" s="113" t="s">
        <v>196</v>
      </c>
      <c r="D17" s="113"/>
      <c r="E17" s="114">
        <v>658</v>
      </c>
      <c r="F17" s="472">
        <v>50</v>
      </c>
      <c r="G17" s="496"/>
      <c r="H17" s="472">
        <v>173.9</v>
      </c>
      <c r="I17" s="473"/>
    </row>
    <row r="18" spans="1:9" ht="10.15" customHeight="1">
      <c r="A18" s="107"/>
      <c r="B18" s="108"/>
      <c r="C18" s="113"/>
      <c r="D18" s="113"/>
      <c r="E18" s="114"/>
      <c r="F18" s="472"/>
      <c r="G18" s="496"/>
      <c r="H18" s="472"/>
      <c r="I18" s="473"/>
    </row>
    <row r="19" spans="1:9">
      <c r="A19" s="110" t="s">
        <v>197</v>
      </c>
      <c r="B19" s="111" t="s">
        <v>198</v>
      </c>
      <c r="C19" s="109"/>
      <c r="D19" s="109"/>
      <c r="E19" s="114" t="s">
        <v>199</v>
      </c>
      <c r="F19" s="416">
        <f>SUM(F9:F14)</f>
        <v>8426948.8399999999</v>
      </c>
      <c r="G19" s="505"/>
      <c r="H19" s="416">
        <f>SUM(H9:H14)</f>
        <v>7638283.2700000005</v>
      </c>
      <c r="I19" s="432"/>
    </row>
    <row r="20" spans="1:9" ht="10.15" customHeight="1">
      <c r="A20" s="107"/>
      <c r="B20" s="108"/>
      <c r="C20" s="113"/>
      <c r="D20" s="113"/>
      <c r="E20" s="114"/>
      <c r="F20" s="502"/>
      <c r="G20" s="528"/>
      <c r="H20" s="502"/>
      <c r="I20" s="503"/>
    </row>
    <row r="21" spans="1:9">
      <c r="A21" s="110" t="s">
        <v>72</v>
      </c>
      <c r="B21" s="116" t="s">
        <v>200</v>
      </c>
      <c r="C21" s="117"/>
      <c r="D21" s="117"/>
      <c r="E21" s="114" t="s">
        <v>186</v>
      </c>
      <c r="F21" s="480">
        <f>IF(Charges!F19&lt;Produits!F19,Produits!F19-Charges!F19,0)</f>
        <v>0</v>
      </c>
      <c r="G21" s="497"/>
      <c r="H21" s="480">
        <f>IF(Charges!H19&lt;Produits!H19,Produits!H19-Charges!H19,0)</f>
        <v>761159.05999999959</v>
      </c>
      <c r="I21" s="481"/>
    </row>
    <row r="22" spans="1:9" ht="10.15" customHeight="1">
      <c r="A22" s="110"/>
      <c r="B22" s="116"/>
      <c r="C22" s="117"/>
      <c r="D22" s="117"/>
      <c r="E22" s="114"/>
      <c r="F22" s="482"/>
      <c r="G22" s="506"/>
      <c r="H22" s="482"/>
      <c r="I22" s="483"/>
    </row>
    <row r="23" spans="1:9">
      <c r="A23" s="110" t="s">
        <v>78</v>
      </c>
      <c r="B23" s="525" t="s">
        <v>290</v>
      </c>
      <c r="C23" s="525"/>
      <c r="D23" s="526"/>
      <c r="E23" s="115" t="s">
        <v>201</v>
      </c>
      <c r="F23" s="484"/>
      <c r="G23" s="507"/>
      <c r="H23" s="484"/>
      <c r="I23" s="485"/>
    </row>
    <row r="24" spans="1:9">
      <c r="A24" s="107"/>
      <c r="B24" s="525"/>
      <c r="C24" s="525"/>
      <c r="D24" s="526"/>
      <c r="E24" s="114"/>
      <c r="F24" s="484"/>
      <c r="G24" s="507"/>
      <c r="H24" s="484"/>
      <c r="I24" s="485"/>
    </row>
    <row r="25" spans="1:9">
      <c r="A25" s="107"/>
      <c r="B25" s="107" t="s">
        <v>50</v>
      </c>
      <c r="C25" s="113" t="s">
        <v>202</v>
      </c>
      <c r="D25" s="113"/>
      <c r="E25" s="114">
        <v>660</v>
      </c>
      <c r="F25" s="472">
        <v>1195027.74</v>
      </c>
      <c r="G25" s="496"/>
      <c r="H25" s="472">
        <v>831451.78</v>
      </c>
      <c r="I25" s="473"/>
    </row>
    <row r="26" spans="1:9">
      <c r="A26" s="107"/>
      <c r="B26" s="107" t="s">
        <v>52</v>
      </c>
      <c r="C26" s="113" t="s">
        <v>203</v>
      </c>
      <c r="D26" s="113"/>
      <c r="E26" s="114">
        <v>661</v>
      </c>
      <c r="F26" s="472">
        <v>0</v>
      </c>
      <c r="G26" s="496"/>
      <c r="H26" s="472">
        <v>0</v>
      </c>
      <c r="I26" s="473"/>
    </row>
    <row r="27" spans="1:9">
      <c r="A27" s="107"/>
      <c r="B27" s="107" t="s">
        <v>54</v>
      </c>
      <c r="C27" s="113" t="s">
        <v>204</v>
      </c>
      <c r="D27" s="113"/>
      <c r="E27" s="115" t="s">
        <v>205</v>
      </c>
      <c r="F27" s="472">
        <v>0</v>
      </c>
      <c r="G27" s="496"/>
      <c r="H27" s="472">
        <v>0</v>
      </c>
      <c r="I27" s="473"/>
    </row>
    <row r="28" spans="1:9">
      <c r="A28" s="107"/>
      <c r="B28" s="107" t="s">
        <v>56</v>
      </c>
      <c r="C28" s="113" t="s">
        <v>206</v>
      </c>
      <c r="D28" s="113"/>
      <c r="E28" s="114"/>
      <c r="F28" s="484"/>
      <c r="G28" s="507"/>
      <c r="H28" s="484"/>
      <c r="I28" s="485"/>
    </row>
    <row r="29" spans="1:9">
      <c r="A29" s="107"/>
      <c r="B29" s="107"/>
      <c r="C29" s="113" t="s">
        <v>207</v>
      </c>
      <c r="D29" s="113"/>
      <c r="E29" s="114">
        <v>665</v>
      </c>
      <c r="F29" s="472">
        <v>7160.39</v>
      </c>
      <c r="G29" s="496"/>
      <c r="H29" s="472">
        <v>7011.91</v>
      </c>
      <c r="I29" s="473"/>
    </row>
    <row r="30" spans="1:9">
      <c r="A30" s="107"/>
      <c r="B30" s="107" t="s">
        <v>58</v>
      </c>
      <c r="C30" s="113" t="s">
        <v>208</v>
      </c>
      <c r="D30" s="113"/>
      <c r="E30" s="114">
        <v>666</v>
      </c>
      <c r="F30" s="472">
        <v>209300</v>
      </c>
      <c r="G30" s="496"/>
      <c r="H30" s="472">
        <v>477000</v>
      </c>
      <c r="I30" s="473"/>
    </row>
    <row r="31" spans="1:9">
      <c r="A31" s="107"/>
      <c r="B31" s="107" t="s">
        <v>60</v>
      </c>
      <c r="C31" s="113" t="s">
        <v>209</v>
      </c>
      <c r="D31" s="113"/>
      <c r="E31" s="114" t="s">
        <v>186</v>
      </c>
      <c r="F31" s="484"/>
      <c r="G31" s="507"/>
      <c r="H31" s="484"/>
      <c r="I31" s="485"/>
    </row>
    <row r="32" spans="1:9">
      <c r="A32" s="107"/>
      <c r="B32" s="107"/>
      <c r="C32" s="113" t="s">
        <v>210</v>
      </c>
      <c r="D32" s="113"/>
      <c r="E32" s="114">
        <v>667</v>
      </c>
      <c r="F32" s="472">
        <v>32440.240000000002</v>
      </c>
      <c r="G32" s="496"/>
      <c r="H32" s="472">
        <v>32740.25</v>
      </c>
      <c r="I32" s="473"/>
    </row>
    <row r="33" spans="1:9" ht="10.15" customHeight="1">
      <c r="A33" s="107"/>
      <c r="B33" s="108"/>
      <c r="C33" s="113"/>
      <c r="D33" s="113"/>
      <c r="E33" s="114"/>
      <c r="F33" s="472"/>
      <c r="G33" s="496"/>
      <c r="H33" s="472"/>
      <c r="I33" s="473"/>
    </row>
    <row r="34" spans="1:9">
      <c r="A34" s="110" t="s">
        <v>83</v>
      </c>
      <c r="B34" s="111" t="s">
        <v>211</v>
      </c>
      <c r="C34" s="109"/>
      <c r="D34" s="109"/>
      <c r="E34" s="114">
        <v>66</v>
      </c>
      <c r="F34" s="416">
        <f>SUM(F25:F32)</f>
        <v>1443928.3699999999</v>
      </c>
      <c r="G34" s="505"/>
      <c r="H34" s="416">
        <f>SUM(H25:H32)</f>
        <v>1348203.94</v>
      </c>
      <c r="I34" s="432"/>
    </row>
    <row r="35" spans="1:9" ht="10.15" customHeight="1">
      <c r="A35" s="110"/>
      <c r="B35" s="111"/>
      <c r="C35" s="109"/>
      <c r="D35" s="109"/>
      <c r="E35" s="114"/>
      <c r="F35" s="476"/>
      <c r="G35" s="498"/>
      <c r="H35" s="476"/>
      <c r="I35" s="477"/>
    </row>
    <row r="36" spans="1:9">
      <c r="A36" s="110" t="s">
        <v>212</v>
      </c>
      <c r="B36" s="111" t="s">
        <v>213</v>
      </c>
      <c r="C36" s="113"/>
      <c r="D36" s="113"/>
      <c r="E36" s="114" t="s">
        <v>214</v>
      </c>
      <c r="F36" s="416">
        <f>F19+F34</f>
        <v>9870877.209999999</v>
      </c>
      <c r="G36" s="505"/>
      <c r="H36" s="416">
        <f>H19+H34</f>
        <v>8986487.2100000009</v>
      </c>
      <c r="I36" s="432"/>
    </row>
    <row r="37" spans="1:9" ht="10.15" customHeight="1">
      <c r="A37" s="110"/>
      <c r="B37" s="111"/>
      <c r="C37" s="113"/>
      <c r="D37" s="113"/>
      <c r="E37" s="114"/>
      <c r="F37" s="476"/>
      <c r="G37" s="498"/>
      <c r="H37" s="476"/>
      <c r="I37" s="477"/>
    </row>
    <row r="38" spans="1:9">
      <c r="A38" s="110" t="s">
        <v>92</v>
      </c>
      <c r="B38" s="111" t="s">
        <v>215</v>
      </c>
      <c r="C38" s="113"/>
      <c r="D38" s="113"/>
      <c r="E38" s="114" t="s">
        <v>186</v>
      </c>
      <c r="F38" s="492">
        <f>IF(Charges!F36&lt;Produits!F33,Produits!F33-Charges!F36,0)</f>
        <v>0</v>
      </c>
      <c r="G38" s="511"/>
      <c r="H38" s="492">
        <f>IF(Charges!H36&lt;Produits!H33,Produits!H33-Charges!H36,0)</f>
        <v>405003.79999999888</v>
      </c>
      <c r="I38" s="493"/>
    </row>
    <row r="39" spans="1:9" ht="10.15" customHeight="1">
      <c r="A39" s="110"/>
      <c r="B39" s="111"/>
      <c r="C39" s="113"/>
      <c r="D39" s="113"/>
      <c r="E39" s="114"/>
      <c r="F39" s="494"/>
      <c r="G39" s="512"/>
      <c r="H39" s="494"/>
      <c r="I39" s="495"/>
    </row>
    <row r="40" spans="1:9">
      <c r="A40" s="110" t="s">
        <v>107</v>
      </c>
      <c r="B40" s="111" t="s">
        <v>216</v>
      </c>
      <c r="C40" s="113"/>
      <c r="D40" s="113"/>
      <c r="E40" s="114"/>
      <c r="F40" s="484"/>
      <c r="G40" s="507"/>
      <c r="H40" s="484"/>
      <c r="I40" s="485"/>
    </row>
    <row r="41" spans="1:9">
      <c r="A41" s="110"/>
      <c r="B41" s="107" t="s">
        <v>50</v>
      </c>
      <c r="C41" s="113" t="s">
        <v>217</v>
      </c>
      <c r="D41" s="113"/>
      <c r="E41" s="114">
        <v>671</v>
      </c>
      <c r="F41" s="472">
        <v>1435.45</v>
      </c>
      <c r="G41" s="496"/>
      <c r="H41" s="472">
        <v>6806.87</v>
      </c>
      <c r="I41" s="473"/>
    </row>
    <row r="42" spans="1:9">
      <c r="A42" s="110"/>
      <c r="B42" s="107" t="s">
        <v>52</v>
      </c>
      <c r="C42" s="113" t="s">
        <v>218</v>
      </c>
      <c r="D42" s="113"/>
      <c r="E42" s="114">
        <v>672</v>
      </c>
      <c r="F42" s="472">
        <v>0</v>
      </c>
      <c r="G42" s="496"/>
      <c r="H42" s="472">
        <v>0</v>
      </c>
      <c r="I42" s="473"/>
    </row>
    <row r="43" spans="1:9">
      <c r="A43" s="110"/>
      <c r="B43" s="107" t="s">
        <v>54</v>
      </c>
      <c r="C43" s="113" t="s">
        <v>219</v>
      </c>
      <c r="D43" s="113"/>
      <c r="E43" s="114">
        <v>673</v>
      </c>
      <c r="F43" s="472">
        <v>0</v>
      </c>
      <c r="G43" s="496"/>
      <c r="H43" s="472">
        <v>0</v>
      </c>
      <c r="I43" s="473"/>
    </row>
    <row r="44" spans="1:9" s="27" customFormat="1" ht="18.600000000000001" customHeight="1">
      <c r="A44" s="118"/>
      <c r="B44" s="119"/>
      <c r="C44" s="117" t="s">
        <v>220</v>
      </c>
      <c r="D44" s="120"/>
      <c r="E44" s="121">
        <v>67</v>
      </c>
      <c r="F44" s="490">
        <f>SUM(F41:F43)</f>
        <v>1435.45</v>
      </c>
      <c r="G44" s="508"/>
      <c r="H44" s="490">
        <f>SUM(H41:H43)</f>
        <v>6806.87</v>
      </c>
      <c r="I44" s="491"/>
    </row>
    <row r="45" spans="1:9" ht="10.15" customHeight="1">
      <c r="A45" s="110"/>
      <c r="B45" s="122"/>
      <c r="C45" s="117"/>
      <c r="D45" s="117"/>
      <c r="E45" s="114"/>
      <c r="F45" s="426"/>
      <c r="G45" s="509"/>
      <c r="H45" s="426"/>
      <c r="I45" s="438"/>
    </row>
    <row r="46" spans="1:9">
      <c r="A46" s="110" t="s">
        <v>110</v>
      </c>
      <c r="B46" s="111" t="s">
        <v>221</v>
      </c>
      <c r="C46" s="113"/>
      <c r="D46" s="113"/>
      <c r="E46" s="114"/>
      <c r="F46" s="484"/>
      <c r="G46" s="507"/>
      <c r="H46" s="484"/>
      <c r="I46" s="485"/>
    </row>
    <row r="47" spans="1:9">
      <c r="A47" s="110"/>
      <c r="B47" s="107" t="s">
        <v>50</v>
      </c>
      <c r="C47" s="113" t="s">
        <v>222</v>
      </c>
      <c r="D47" s="113"/>
      <c r="E47" s="114">
        <v>685</v>
      </c>
      <c r="F47" s="472">
        <v>549141.09</v>
      </c>
      <c r="G47" s="496"/>
      <c r="H47" s="472">
        <v>1360000</v>
      </c>
      <c r="I47" s="473"/>
    </row>
    <row r="48" spans="1:9">
      <c r="A48" s="110"/>
      <c r="B48" s="107" t="s">
        <v>52</v>
      </c>
      <c r="C48" s="113" t="s">
        <v>223</v>
      </c>
      <c r="D48" s="113"/>
      <c r="E48" s="114">
        <v>686</v>
      </c>
      <c r="F48" s="472">
        <v>1392416.17</v>
      </c>
      <c r="G48" s="496"/>
      <c r="H48" s="472">
        <v>1087597.76</v>
      </c>
      <c r="I48" s="473"/>
    </row>
    <row r="49" spans="1:9" ht="18.600000000000001" customHeight="1">
      <c r="A49" s="110"/>
      <c r="B49" s="122"/>
      <c r="C49" s="117" t="s">
        <v>224</v>
      </c>
      <c r="D49" s="117"/>
      <c r="E49" s="114">
        <v>68</v>
      </c>
      <c r="F49" s="416">
        <f>SUM(F47:F48)</f>
        <v>1941557.2599999998</v>
      </c>
      <c r="G49" s="505"/>
      <c r="H49" s="416">
        <f>SUM(H47:H48)</f>
        <v>2447597.7599999998</v>
      </c>
      <c r="I49" s="432"/>
    </row>
    <row r="50" spans="1:9" ht="10.15" customHeight="1">
      <c r="A50" s="110"/>
      <c r="B50" s="122"/>
      <c r="C50" s="117"/>
      <c r="D50" s="117"/>
      <c r="E50" s="114"/>
      <c r="F50" s="426"/>
      <c r="G50" s="509"/>
      <c r="H50" s="426"/>
      <c r="I50" s="438"/>
    </row>
    <row r="51" spans="1:9">
      <c r="A51" s="110" t="s">
        <v>117</v>
      </c>
      <c r="B51" s="525" t="s">
        <v>288</v>
      </c>
      <c r="C51" s="525"/>
      <c r="D51" s="526"/>
      <c r="E51" s="114"/>
      <c r="F51" s="486"/>
      <c r="G51" s="510"/>
      <c r="H51" s="486"/>
      <c r="I51" s="487"/>
    </row>
    <row r="52" spans="1:9">
      <c r="A52" s="110"/>
      <c r="B52" s="525"/>
      <c r="C52" s="525"/>
      <c r="D52" s="526"/>
      <c r="E52" s="114" t="s">
        <v>225</v>
      </c>
      <c r="F52" s="488">
        <f>F44+F49</f>
        <v>1942992.7099999997</v>
      </c>
      <c r="G52" s="504"/>
      <c r="H52" s="488">
        <f>H44+H49</f>
        <v>2454404.63</v>
      </c>
      <c r="I52" s="489"/>
    </row>
    <row r="53" spans="1:9" ht="10.15" customHeight="1">
      <c r="A53" s="110"/>
      <c r="B53" s="111"/>
      <c r="C53" s="113"/>
      <c r="D53" s="113"/>
      <c r="E53" s="114"/>
      <c r="F53" s="476"/>
      <c r="G53" s="498"/>
      <c r="H53" s="476"/>
      <c r="I53" s="477"/>
    </row>
    <row r="54" spans="1:9">
      <c r="A54" s="110" t="s">
        <v>226</v>
      </c>
      <c r="B54" s="111" t="s">
        <v>227</v>
      </c>
      <c r="C54" s="113"/>
      <c r="D54" s="117"/>
      <c r="E54" s="114"/>
      <c r="F54" s="480">
        <f>IF(Charges!F52&lt;Produits!F51,Produits!F51-Charges!F52,0)</f>
        <v>992661.79000000027</v>
      </c>
      <c r="G54" s="497"/>
      <c r="H54" s="480">
        <f>IF(Charges!H52&lt;Produits!H51,Produits!H51-Charges!H52,0)</f>
        <v>423627.9700000002</v>
      </c>
      <c r="I54" s="481"/>
    </row>
    <row r="55" spans="1:9" ht="10.15" customHeight="1">
      <c r="A55" s="110"/>
      <c r="B55" s="122"/>
      <c r="C55" s="113"/>
      <c r="D55" s="117"/>
      <c r="E55" s="114"/>
      <c r="F55" s="476"/>
      <c r="G55" s="498"/>
      <c r="H55" s="476"/>
      <c r="I55" s="477"/>
    </row>
    <row r="56" spans="1:9">
      <c r="A56" s="110" t="s">
        <v>228</v>
      </c>
      <c r="B56" s="111" t="s">
        <v>229</v>
      </c>
      <c r="C56" s="113"/>
      <c r="D56" s="117"/>
      <c r="E56" s="114"/>
      <c r="F56" s="416">
        <f>F36+F52</f>
        <v>11813869.919999998</v>
      </c>
      <c r="G56" s="505"/>
      <c r="H56" s="416">
        <f>H36+H52</f>
        <v>11440891.84</v>
      </c>
      <c r="I56" s="432"/>
    </row>
    <row r="57" spans="1:9" ht="10.15" customHeight="1">
      <c r="A57" s="110"/>
      <c r="B57" s="122"/>
      <c r="C57" s="113"/>
      <c r="D57" s="113"/>
      <c r="E57" s="114"/>
      <c r="F57" s="476"/>
      <c r="G57" s="498"/>
      <c r="H57" s="476"/>
      <c r="I57" s="477"/>
    </row>
    <row r="58" spans="1:9">
      <c r="A58" s="110" t="s">
        <v>230</v>
      </c>
      <c r="B58" s="111" t="s">
        <v>231</v>
      </c>
      <c r="C58" s="113"/>
      <c r="D58" s="113"/>
      <c r="E58" s="114"/>
      <c r="F58" s="480">
        <f>IF(Charges!F56&lt;Produits!F55,Produits!F55-Charges!F56,0)</f>
        <v>369601.03000000119</v>
      </c>
      <c r="G58" s="497"/>
      <c r="H58" s="480">
        <f>IF(Charges!H56&lt;Produits!H55,Produits!H55-Charges!H56,0)</f>
        <v>828631.76999999955</v>
      </c>
      <c r="I58" s="481"/>
    </row>
    <row r="59" spans="1:9" ht="10.15" customHeight="1">
      <c r="A59" s="110"/>
      <c r="B59" s="111"/>
      <c r="C59" s="113"/>
      <c r="D59" s="113"/>
      <c r="E59" s="114"/>
      <c r="F59" s="482"/>
      <c r="G59" s="506"/>
      <c r="H59" s="482"/>
      <c r="I59" s="483"/>
    </row>
    <row r="60" spans="1:9">
      <c r="A60" s="110" t="s">
        <v>232</v>
      </c>
      <c r="B60" s="111" t="s">
        <v>233</v>
      </c>
      <c r="C60" s="113"/>
      <c r="D60" s="113"/>
      <c r="E60" s="114"/>
      <c r="F60" s="484"/>
      <c r="G60" s="507"/>
      <c r="H60" s="484"/>
      <c r="I60" s="485"/>
    </row>
    <row r="61" spans="1:9">
      <c r="A61" s="110"/>
      <c r="B61" s="107" t="s">
        <v>50</v>
      </c>
      <c r="C61" s="113" t="s">
        <v>234</v>
      </c>
      <c r="D61" s="113"/>
      <c r="E61" s="114">
        <v>69201</v>
      </c>
      <c r="F61" s="472">
        <v>0</v>
      </c>
      <c r="G61" s="496"/>
      <c r="H61" s="472">
        <v>405003.8</v>
      </c>
      <c r="I61" s="473"/>
    </row>
    <row r="62" spans="1:9">
      <c r="A62" s="110"/>
      <c r="B62" s="107" t="s">
        <v>52</v>
      </c>
      <c r="C62" s="113" t="s">
        <v>235</v>
      </c>
      <c r="D62" s="113"/>
      <c r="E62" s="114">
        <v>69202</v>
      </c>
      <c r="F62" s="472">
        <v>992661.79</v>
      </c>
      <c r="G62" s="496"/>
      <c r="H62" s="472">
        <v>423627.97</v>
      </c>
      <c r="I62" s="473"/>
    </row>
    <row r="63" spans="1:9" ht="18.600000000000001" customHeight="1">
      <c r="A63" s="110"/>
      <c r="B63" s="122"/>
      <c r="C63" s="117" t="s">
        <v>236</v>
      </c>
      <c r="D63" s="117"/>
      <c r="E63" s="114">
        <v>69</v>
      </c>
      <c r="F63" s="480">
        <f>SUM(F61:F62)</f>
        <v>992661.79</v>
      </c>
      <c r="G63" s="497"/>
      <c r="H63" s="474">
        <f>SUM(H61:H62)</f>
        <v>828631.77</v>
      </c>
      <c r="I63" s="475"/>
    </row>
    <row r="64" spans="1:9" ht="10.15" customHeight="1">
      <c r="A64" s="110"/>
      <c r="B64" s="122"/>
      <c r="C64" s="113"/>
      <c r="D64" s="113"/>
      <c r="E64" s="114"/>
      <c r="F64" s="476"/>
      <c r="G64" s="498"/>
      <c r="H64" s="476"/>
      <c r="I64" s="477"/>
    </row>
    <row r="65" spans="1:9" ht="13.5" thickBot="1">
      <c r="A65" s="110" t="s">
        <v>237</v>
      </c>
      <c r="B65" s="111" t="s">
        <v>238</v>
      </c>
      <c r="C65" s="113"/>
      <c r="D65" s="113"/>
      <c r="E65" s="123"/>
      <c r="F65" s="478">
        <f>F56+F63</f>
        <v>12806531.709999997</v>
      </c>
      <c r="G65" s="499"/>
      <c r="H65" s="478">
        <f>H56+H63</f>
        <v>12269523.609999999</v>
      </c>
      <c r="I65" s="47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303" t="str">
        <f>Coordonnées!A1</f>
        <v>Synthèse des Comptes</v>
      </c>
      <c r="B1" s="304"/>
      <c r="C1" s="307" t="str">
        <f>Coordonnées!G1</f>
        <v>Administration communale de Ramillies</v>
      </c>
      <c r="D1" s="307"/>
      <c r="E1" s="307"/>
      <c r="F1" s="307"/>
      <c r="G1" s="307"/>
      <c r="H1" s="307"/>
      <c r="I1" s="307"/>
      <c r="J1" s="237" t="str">
        <f>Coordonnées!$U$1</f>
        <v>Code INS</v>
      </c>
      <c r="K1" s="275">
        <f>Coordonnées!$V$1</f>
        <v>25122</v>
      </c>
    </row>
    <row r="2" spans="1:11">
      <c r="A2" s="305"/>
      <c r="B2" s="306"/>
      <c r="C2" s="308"/>
      <c r="D2" s="308"/>
      <c r="E2" s="308"/>
      <c r="F2" s="308"/>
      <c r="G2" s="308"/>
      <c r="H2" s="308"/>
      <c r="I2" s="308"/>
      <c r="J2" s="238" t="str">
        <f>Coordonnées!$U$2</f>
        <v>Exercice:</v>
      </c>
      <c r="K2" s="276">
        <f>Coordonnées!$V$2</f>
        <v>2024</v>
      </c>
    </row>
    <row r="3" spans="1:11">
      <c r="A3" s="458" t="str">
        <f>Coordonnées!A3</f>
        <v>Modèle officiel généré par l'application eComptes © SPW Intérieur et Action Sociale</v>
      </c>
      <c r="B3" s="458"/>
      <c r="C3" s="458"/>
      <c r="D3" s="458"/>
      <c r="E3" s="458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66" t="s">
        <v>41</v>
      </c>
      <c r="F5" s="568">
        <f>K2</f>
        <v>2024</v>
      </c>
      <c r="G5" s="569"/>
      <c r="H5" s="574">
        <f>F5-1</f>
        <v>2023</v>
      </c>
      <c r="I5" s="575"/>
      <c r="J5" s="23"/>
    </row>
    <row r="6" spans="1:11">
      <c r="A6" s="87" t="s">
        <v>183</v>
      </c>
      <c r="B6" s="88"/>
      <c r="C6" s="88"/>
      <c r="D6" s="88"/>
      <c r="E6" s="567"/>
      <c r="F6" s="570"/>
      <c r="G6" s="571"/>
      <c r="H6" s="576"/>
      <c r="I6" s="577"/>
      <c r="J6" s="24"/>
    </row>
    <row r="7" spans="1:11" ht="11.45" customHeight="1" thickBot="1">
      <c r="A7" s="89"/>
      <c r="B7" s="90"/>
      <c r="C7" s="90"/>
      <c r="D7" s="90"/>
      <c r="E7" s="567"/>
      <c r="F7" s="572"/>
      <c r="G7" s="573"/>
      <c r="H7" s="578"/>
      <c r="I7" s="579"/>
      <c r="J7" s="24"/>
    </row>
    <row r="8" spans="1:11">
      <c r="A8" s="91" t="s">
        <v>239</v>
      </c>
      <c r="B8" s="92" t="s">
        <v>240</v>
      </c>
      <c r="C8" s="90"/>
      <c r="D8" s="90"/>
      <c r="E8" s="93" t="s">
        <v>186</v>
      </c>
      <c r="F8" s="580"/>
      <c r="G8" s="581"/>
      <c r="H8" s="549"/>
      <c r="I8" s="550"/>
      <c r="J8" s="23"/>
    </row>
    <row r="9" spans="1:11">
      <c r="A9" s="89"/>
      <c r="B9" s="94" t="s">
        <v>131</v>
      </c>
      <c r="C9" s="95" t="s">
        <v>241</v>
      </c>
      <c r="D9" s="95"/>
      <c r="E9" s="96">
        <v>70</v>
      </c>
      <c r="F9" s="542">
        <v>5135970.79</v>
      </c>
      <c r="G9" s="543"/>
      <c r="H9" s="537">
        <v>5550218.0300000003</v>
      </c>
      <c r="I9" s="538"/>
      <c r="J9" s="23"/>
    </row>
    <row r="10" spans="1:11">
      <c r="A10" s="89"/>
      <c r="B10" s="94" t="s">
        <v>133</v>
      </c>
      <c r="C10" s="95" t="s">
        <v>242</v>
      </c>
      <c r="D10" s="95"/>
      <c r="E10" s="96">
        <v>71</v>
      </c>
      <c r="F10" s="542">
        <v>521999.96</v>
      </c>
      <c r="G10" s="543"/>
      <c r="H10" s="537">
        <v>295053.39</v>
      </c>
      <c r="I10" s="538"/>
      <c r="J10" s="23"/>
    </row>
    <row r="11" spans="1:11">
      <c r="A11" s="89"/>
      <c r="B11" s="94" t="s">
        <v>135</v>
      </c>
      <c r="C11" s="95" t="s">
        <v>243</v>
      </c>
      <c r="D11" s="95"/>
      <c r="E11" s="97"/>
      <c r="F11" s="542"/>
      <c r="G11" s="543"/>
      <c r="H11" s="537"/>
      <c r="I11" s="538"/>
      <c r="J11" s="23"/>
    </row>
    <row r="12" spans="1:11">
      <c r="A12" s="89"/>
      <c r="B12" s="94"/>
      <c r="C12" s="95" t="s">
        <v>244</v>
      </c>
      <c r="D12" s="95"/>
      <c r="E12" s="96" t="s">
        <v>245</v>
      </c>
      <c r="F12" s="542">
        <v>2503651.6800000002</v>
      </c>
      <c r="G12" s="543"/>
      <c r="H12" s="537">
        <v>2476109.4</v>
      </c>
      <c r="I12" s="538"/>
      <c r="J12" s="23"/>
    </row>
    <row r="13" spans="1:11">
      <c r="A13" s="89"/>
      <c r="B13" s="94" t="s">
        <v>146</v>
      </c>
      <c r="C13" s="95" t="s">
        <v>246</v>
      </c>
      <c r="D13" s="95"/>
      <c r="E13" s="96">
        <v>74</v>
      </c>
      <c r="F13" s="542">
        <v>7160.39</v>
      </c>
      <c r="G13" s="543"/>
      <c r="H13" s="537">
        <v>7011.91</v>
      </c>
      <c r="I13" s="538"/>
      <c r="J13" s="23"/>
    </row>
    <row r="14" spans="1:11">
      <c r="A14" s="89"/>
      <c r="B14" s="94" t="s">
        <v>159</v>
      </c>
      <c r="C14" s="95" t="s">
        <v>247</v>
      </c>
      <c r="D14" s="95"/>
      <c r="E14" s="96">
        <v>75</v>
      </c>
      <c r="F14" s="582">
        <f>SUM(F16:F17)</f>
        <v>219198.21000000002</v>
      </c>
      <c r="G14" s="583"/>
      <c r="H14" s="551">
        <f>SUM(H16:H17)</f>
        <v>71049.599999999991</v>
      </c>
      <c r="I14" s="552"/>
      <c r="J14" s="23"/>
    </row>
    <row r="15" spans="1:11">
      <c r="A15" s="89"/>
      <c r="B15" s="94" t="s">
        <v>186</v>
      </c>
      <c r="C15" s="95" t="s">
        <v>248</v>
      </c>
      <c r="D15" s="95"/>
      <c r="E15" s="96"/>
      <c r="F15" s="584"/>
      <c r="G15" s="585"/>
      <c r="H15" s="553"/>
      <c r="I15" s="554"/>
      <c r="J15" s="23"/>
    </row>
    <row r="16" spans="1:11">
      <c r="A16" s="89"/>
      <c r="B16" s="94"/>
      <c r="C16" s="95" t="s">
        <v>249</v>
      </c>
      <c r="D16" s="95"/>
      <c r="E16" s="96" t="s">
        <v>250</v>
      </c>
      <c r="F16" s="542">
        <v>3565.23</v>
      </c>
      <c r="G16" s="543"/>
      <c r="H16" s="537">
        <v>3848.79</v>
      </c>
      <c r="I16" s="538"/>
      <c r="J16" s="23"/>
    </row>
    <row r="17" spans="1:10">
      <c r="A17" s="89"/>
      <c r="B17" s="94"/>
      <c r="C17" s="95" t="s">
        <v>251</v>
      </c>
      <c r="D17" s="95"/>
      <c r="E17" s="96" t="s">
        <v>252</v>
      </c>
      <c r="F17" s="542">
        <v>215632.98</v>
      </c>
      <c r="G17" s="543"/>
      <c r="H17" s="537">
        <v>67200.81</v>
      </c>
      <c r="I17" s="538"/>
      <c r="J17" s="23"/>
    </row>
    <row r="18" spans="1:10" ht="10.15" customHeight="1">
      <c r="A18" s="89"/>
      <c r="B18" s="90"/>
      <c r="C18" s="95"/>
      <c r="D18" s="95"/>
      <c r="E18" s="96"/>
      <c r="F18" s="542"/>
      <c r="G18" s="543"/>
      <c r="H18" s="537"/>
      <c r="I18" s="538"/>
      <c r="J18" s="23"/>
    </row>
    <row r="19" spans="1:10">
      <c r="A19" s="91" t="s">
        <v>127</v>
      </c>
      <c r="B19" s="92" t="s">
        <v>253</v>
      </c>
      <c r="C19" s="90"/>
      <c r="D19" s="90"/>
      <c r="E19" s="96" t="s">
        <v>254</v>
      </c>
      <c r="F19" s="416">
        <f>SUM(F9:F14)</f>
        <v>8387981.0299999993</v>
      </c>
      <c r="G19" s="417"/>
      <c r="H19" s="505">
        <f>SUM(H9:H14)</f>
        <v>8399442.3300000001</v>
      </c>
      <c r="I19" s="432"/>
      <c r="J19" s="24"/>
    </row>
    <row r="20" spans="1:10" ht="10.15" customHeight="1">
      <c r="A20" s="89"/>
      <c r="B20" s="90"/>
      <c r="C20" s="95"/>
      <c r="D20" s="95"/>
      <c r="E20" s="96"/>
      <c r="F20" s="586"/>
      <c r="G20" s="587"/>
      <c r="H20" s="555"/>
      <c r="I20" s="556"/>
      <c r="J20" s="24"/>
    </row>
    <row r="21" spans="1:10">
      <c r="A21" s="91" t="s">
        <v>129</v>
      </c>
      <c r="B21" s="98" t="s">
        <v>255</v>
      </c>
      <c r="C21" s="92"/>
      <c r="D21" s="92"/>
      <c r="E21" s="96" t="s">
        <v>186</v>
      </c>
      <c r="F21" s="531">
        <f>IF(Charges!F19&gt;Produits!F19,Charges!F19-Produits!F19,0)</f>
        <v>38967.810000000522</v>
      </c>
      <c r="G21" s="557"/>
      <c r="H21" s="531">
        <f>IF(Charges!H19&gt;Produits!H19,Charges!H19-Produits!H19,0)</f>
        <v>0</v>
      </c>
      <c r="I21" s="532"/>
      <c r="J21" s="23"/>
    </row>
    <row r="22" spans="1:10" ht="10.15" customHeight="1">
      <c r="A22" s="91"/>
      <c r="B22" s="98"/>
      <c r="C22" s="92"/>
      <c r="D22" s="92"/>
      <c r="E22" s="96"/>
      <c r="F22" s="494"/>
      <c r="G22" s="546"/>
      <c r="H22" s="512"/>
      <c r="I22" s="495"/>
      <c r="J22" s="23"/>
    </row>
    <row r="23" spans="1:10">
      <c r="A23" s="91" t="s">
        <v>137</v>
      </c>
      <c r="B23" s="562" t="s">
        <v>289</v>
      </c>
      <c r="C23" s="562"/>
      <c r="D23" s="563"/>
      <c r="E23" s="97" t="s">
        <v>201</v>
      </c>
      <c r="F23" s="544"/>
      <c r="G23" s="545"/>
      <c r="H23" s="539"/>
      <c r="I23" s="540"/>
      <c r="J23" s="24"/>
    </row>
    <row r="24" spans="1:10">
      <c r="A24" s="89"/>
      <c r="B24" s="562"/>
      <c r="C24" s="562"/>
      <c r="D24" s="563"/>
      <c r="E24" s="96"/>
      <c r="F24" s="560"/>
      <c r="G24" s="561"/>
      <c r="H24" s="535"/>
      <c r="I24" s="536"/>
      <c r="J24" s="24"/>
    </row>
    <row r="25" spans="1:10">
      <c r="A25" s="89"/>
      <c r="B25" s="94" t="s">
        <v>131</v>
      </c>
      <c r="C25" s="95" t="s">
        <v>256</v>
      </c>
      <c r="D25" s="95"/>
      <c r="E25" s="96">
        <v>761</v>
      </c>
      <c r="F25" s="542">
        <v>224258.76</v>
      </c>
      <c r="G25" s="543"/>
      <c r="H25" s="537">
        <v>459037.69</v>
      </c>
      <c r="I25" s="538"/>
      <c r="J25" s="23"/>
    </row>
    <row r="26" spans="1:10">
      <c r="A26" s="89"/>
      <c r="B26" s="94" t="s">
        <v>133</v>
      </c>
      <c r="C26" s="95" t="s">
        <v>257</v>
      </c>
      <c r="D26" s="95"/>
      <c r="E26" s="96">
        <v>764</v>
      </c>
      <c r="F26" s="542">
        <v>0</v>
      </c>
      <c r="G26" s="543"/>
      <c r="H26" s="537">
        <v>0</v>
      </c>
      <c r="I26" s="538"/>
      <c r="J26" s="23"/>
    </row>
    <row r="27" spans="1:10">
      <c r="A27" s="89"/>
      <c r="B27" s="94" t="s">
        <v>135</v>
      </c>
      <c r="C27" s="95" t="s">
        <v>258</v>
      </c>
      <c r="D27" s="95"/>
      <c r="E27" s="96">
        <v>765</v>
      </c>
      <c r="F27" s="542">
        <v>12590.01</v>
      </c>
      <c r="G27" s="543"/>
      <c r="H27" s="537">
        <v>7011.91</v>
      </c>
      <c r="I27" s="538"/>
      <c r="J27" s="23"/>
    </row>
    <row r="28" spans="1:10" ht="23.45" customHeight="1">
      <c r="A28" s="89"/>
      <c r="B28" s="181" t="s">
        <v>146</v>
      </c>
      <c r="C28" s="564" t="s">
        <v>291</v>
      </c>
      <c r="D28" s="565"/>
      <c r="E28" s="96">
        <v>767</v>
      </c>
      <c r="F28" s="542">
        <v>622986.65</v>
      </c>
      <c r="G28" s="543"/>
      <c r="H28" s="537">
        <v>525999.07999999996</v>
      </c>
      <c r="I28" s="538"/>
      <c r="J28" s="24"/>
    </row>
    <row r="29" spans="1:10">
      <c r="A29" s="89"/>
      <c r="B29" s="94" t="s">
        <v>159</v>
      </c>
      <c r="C29" s="95" t="s">
        <v>259</v>
      </c>
      <c r="D29" s="95"/>
      <c r="E29" s="96">
        <v>769</v>
      </c>
      <c r="F29" s="542">
        <v>0</v>
      </c>
      <c r="G29" s="543"/>
      <c r="H29" s="537">
        <v>0</v>
      </c>
      <c r="I29" s="538"/>
      <c r="J29" s="23"/>
    </row>
    <row r="30" spans="1:10" ht="10.15" customHeight="1">
      <c r="A30" s="89"/>
      <c r="B30" s="90"/>
      <c r="C30" s="95"/>
      <c r="D30" s="95"/>
      <c r="E30" s="96"/>
      <c r="F30" s="542"/>
      <c r="G30" s="543"/>
      <c r="H30" s="537"/>
      <c r="I30" s="538"/>
      <c r="J30" s="24"/>
    </row>
    <row r="31" spans="1:10">
      <c r="A31" s="91" t="s">
        <v>141</v>
      </c>
      <c r="B31" s="92" t="s">
        <v>260</v>
      </c>
      <c r="C31" s="90"/>
      <c r="D31" s="90"/>
      <c r="E31" s="96">
        <v>76</v>
      </c>
      <c r="F31" s="416">
        <f>SUM(F25:F29)</f>
        <v>859835.42</v>
      </c>
      <c r="G31" s="417"/>
      <c r="H31" s="505">
        <f>SUM(H25:H29)</f>
        <v>992048.67999999993</v>
      </c>
      <c r="I31" s="432"/>
      <c r="J31" s="23"/>
    </row>
    <row r="32" spans="1:10" ht="10.15" customHeight="1">
      <c r="A32" s="91"/>
      <c r="B32" s="92"/>
      <c r="C32" s="90"/>
      <c r="D32" s="90"/>
      <c r="E32" s="96"/>
      <c r="F32" s="494"/>
      <c r="G32" s="546"/>
      <c r="H32" s="512"/>
      <c r="I32" s="495"/>
      <c r="J32" s="23"/>
    </row>
    <row r="33" spans="1:10">
      <c r="A33" s="91" t="s">
        <v>148</v>
      </c>
      <c r="B33" s="92" t="s">
        <v>261</v>
      </c>
      <c r="C33" s="95"/>
      <c r="D33" s="95"/>
      <c r="E33" s="96" t="s">
        <v>262</v>
      </c>
      <c r="F33" s="416">
        <f>F19+F31</f>
        <v>9247816.4499999993</v>
      </c>
      <c r="G33" s="417"/>
      <c r="H33" s="505">
        <f>H19+H31</f>
        <v>9391491.0099999998</v>
      </c>
      <c r="I33" s="432"/>
      <c r="J33" s="23"/>
    </row>
    <row r="34" spans="1:10" ht="10.15" customHeight="1">
      <c r="A34" s="91"/>
      <c r="B34" s="92"/>
      <c r="C34" s="95"/>
      <c r="D34" s="95"/>
      <c r="E34" s="96"/>
      <c r="F34" s="494"/>
      <c r="G34" s="546"/>
      <c r="H34" s="512"/>
      <c r="I34" s="495"/>
      <c r="J34" s="23"/>
    </row>
    <row r="35" spans="1:10">
      <c r="A35" s="91" t="s">
        <v>152</v>
      </c>
      <c r="B35" s="92" t="s">
        <v>263</v>
      </c>
      <c r="C35" s="95"/>
      <c r="D35" s="95"/>
      <c r="E35" s="96" t="s">
        <v>186</v>
      </c>
      <c r="F35" s="531">
        <f>IF(Charges!F36&gt;Produits!F33,Charges!F36-Produits!F33,0)</f>
        <v>623060.75999999978</v>
      </c>
      <c r="G35" s="557"/>
      <c r="H35" s="531">
        <f>IF(Charges!H36&gt;Produits!H33,Charges!H36-Produits!H33,0)</f>
        <v>0</v>
      </c>
      <c r="I35" s="53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33"/>
      <c r="I36" s="534"/>
      <c r="J36" s="23"/>
    </row>
    <row r="37" spans="1:10">
      <c r="A37" s="91" t="s">
        <v>165</v>
      </c>
      <c r="B37" s="92" t="s">
        <v>264</v>
      </c>
      <c r="C37" s="95"/>
      <c r="D37" s="95"/>
      <c r="E37" s="96"/>
      <c r="F37" s="544"/>
      <c r="G37" s="545"/>
      <c r="H37" s="539"/>
      <c r="I37" s="540"/>
      <c r="J37" s="23"/>
    </row>
    <row r="38" spans="1:10">
      <c r="A38" s="91"/>
      <c r="B38" s="94" t="s">
        <v>131</v>
      </c>
      <c r="C38" s="95" t="s">
        <v>265</v>
      </c>
      <c r="D38" s="95"/>
      <c r="E38" s="96">
        <v>771</v>
      </c>
      <c r="F38" s="542">
        <v>22355.88</v>
      </c>
      <c r="G38" s="543"/>
      <c r="H38" s="537">
        <v>55973.22</v>
      </c>
      <c r="I38" s="538"/>
      <c r="J38" s="23"/>
    </row>
    <row r="39" spans="1:10">
      <c r="A39" s="91"/>
      <c r="B39" s="94" t="s">
        <v>133</v>
      </c>
      <c r="C39" s="95" t="s">
        <v>266</v>
      </c>
      <c r="D39" s="95"/>
      <c r="E39" s="96">
        <v>772</v>
      </c>
      <c r="F39" s="542">
        <v>36077</v>
      </c>
      <c r="G39" s="543"/>
      <c r="H39" s="537">
        <v>727379.36</v>
      </c>
      <c r="I39" s="538"/>
      <c r="J39" s="23"/>
    </row>
    <row r="40" spans="1:10">
      <c r="A40" s="91"/>
      <c r="B40" s="94" t="s">
        <v>135</v>
      </c>
      <c r="C40" s="95" t="s">
        <v>267</v>
      </c>
      <c r="D40" s="95"/>
      <c r="E40" s="96">
        <v>773</v>
      </c>
      <c r="F40" s="542">
        <v>0</v>
      </c>
      <c r="G40" s="543"/>
      <c r="H40" s="537">
        <v>0</v>
      </c>
      <c r="I40" s="538"/>
      <c r="J40" s="23"/>
    </row>
    <row r="41" spans="1:10" ht="9.6" customHeight="1">
      <c r="A41" s="91"/>
      <c r="B41" s="95"/>
      <c r="C41" s="95"/>
      <c r="D41" s="95"/>
      <c r="E41" s="96"/>
      <c r="F41" s="542"/>
      <c r="G41" s="543"/>
      <c r="H41" s="537"/>
      <c r="I41" s="538"/>
      <c r="J41" s="23"/>
    </row>
    <row r="42" spans="1:10">
      <c r="A42" s="91"/>
      <c r="B42" s="95"/>
      <c r="C42" s="92" t="s">
        <v>268</v>
      </c>
      <c r="D42" s="92"/>
      <c r="E42" s="96">
        <v>77</v>
      </c>
      <c r="F42" s="416">
        <f>SUM(F38:F40)</f>
        <v>58432.880000000005</v>
      </c>
      <c r="G42" s="417"/>
      <c r="H42" s="505">
        <f>SUM(H38:H40)</f>
        <v>783352.58</v>
      </c>
      <c r="I42" s="432"/>
      <c r="J42" s="23"/>
    </row>
    <row r="43" spans="1:10" ht="10.15" customHeight="1">
      <c r="A43" s="91"/>
      <c r="B43" s="95"/>
      <c r="C43" s="92"/>
      <c r="D43" s="92"/>
      <c r="E43" s="96"/>
      <c r="F43" s="426"/>
      <c r="G43" s="427"/>
      <c r="H43" s="509"/>
      <c r="I43" s="438"/>
      <c r="J43" s="23"/>
    </row>
    <row r="44" spans="1:10">
      <c r="A44" s="91" t="s">
        <v>176</v>
      </c>
      <c r="B44" s="92" t="s">
        <v>269</v>
      </c>
      <c r="C44" s="95"/>
      <c r="D44" s="95"/>
      <c r="E44" s="96"/>
      <c r="F44" s="544"/>
      <c r="G44" s="545"/>
      <c r="H44" s="539"/>
      <c r="I44" s="540"/>
      <c r="J44" s="23"/>
    </row>
    <row r="45" spans="1:10">
      <c r="A45" s="91"/>
      <c r="B45" s="94" t="s">
        <v>131</v>
      </c>
      <c r="C45" s="95" t="s">
        <v>265</v>
      </c>
      <c r="D45" s="95"/>
      <c r="E45" s="96">
        <v>785</v>
      </c>
      <c r="F45" s="542">
        <v>675473.12</v>
      </c>
      <c r="G45" s="543"/>
      <c r="H45" s="537">
        <v>575389.78</v>
      </c>
      <c r="I45" s="538"/>
      <c r="J45" s="23"/>
    </row>
    <row r="46" spans="1:10">
      <c r="A46" s="91"/>
      <c r="B46" s="94" t="s">
        <v>133</v>
      </c>
      <c r="C46" s="95" t="s">
        <v>266</v>
      </c>
      <c r="D46" s="95"/>
      <c r="E46" s="96">
        <v>786</v>
      </c>
      <c r="F46" s="542">
        <v>2201748.5</v>
      </c>
      <c r="G46" s="543"/>
      <c r="H46" s="537">
        <v>1519290.24</v>
      </c>
      <c r="I46" s="538"/>
      <c r="J46" s="23"/>
    </row>
    <row r="47" spans="1:10" ht="9.6" customHeight="1">
      <c r="A47" s="91"/>
      <c r="B47" s="95"/>
      <c r="C47" s="95"/>
      <c r="D47" s="95"/>
      <c r="E47" s="96"/>
      <c r="F47" s="544"/>
      <c r="G47" s="545"/>
      <c r="H47" s="539"/>
      <c r="I47" s="540"/>
      <c r="J47" s="23"/>
    </row>
    <row r="48" spans="1:10">
      <c r="A48" s="91"/>
      <c r="B48" s="95"/>
      <c r="C48" s="92" t="s">
        <v>270</v>
      </c>
      <c r="D48" s="92"/>
      <c r="E48" s="96">
        <v>78</v>
      </c>
      <c r="F48" s="531">
        <f>SUM(F45:F46)</f>
        <v>2877221.62</v>
      </c>
      <c r="G48" s="557"/>
      <c r="H48" s="541">
        <f>SUM(H45:H46)</f>
        <v>2094680.02</v>
      </c>
      <c r="I48" s="53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33"/>
      <c r="I49" s="534"/>
      <c r="J49" s="23"/>
    </row>
    <row r="50" spans="1:10">
      <c r="A50" s="91" t="s">
        <v>178</v>
      </c>
      <c r="B50" s="92" t="s">
        <v>271</v>
      </c>
      <c r="C50" s="95"/>
      <c r="D50" s="95"/>
      <c r="E50" s="96"/>
      <c r="F50" s="544"/>
      <c r="G50" s="545"/>
      <c r="H50" s="539"/>
      <c r="I50" s="540"/>
      <c r="J50" s="23"/>
    </row>
    <row r="51" spans="1:10">
      <c r="A51" s="91"/>
      <c r="B51" s="92" t="s">
        <v>272</v>
      </c>
      <c r="C51" s="95"/>
      <c r="D51" s="95"/>
      <c r="E51" s="96" t="s">
        <v>273</v>
      </c>
      <c r="F51" s="416">
        <f>F42+F48</f>
        <v>2935654.5</v>
      </c>
      <c r="G51" s="417"/>
      <c r="H51" s="505">
        <f>H42+H48</f>
        <v>2878032.6</v>
      </c>
      <c r="I51" s="432"/>
      <c r="J51" s="23"/>
    </row>
    <row r="52" spans="1:10" ht="10.15" customHeight="1">
      <c r="A52" s="91"/>
      <c r="B52" s="92"/>
      <c r="C52" s="95"/>
      <c r="D52" s="95"/>
      <c r="E52" s="96"/>
      <c r="F52" s="494"/>
      <c r="G52" s="546"/>
      <c r="H52" s="512"/>
      <c r="I52" s="495"/>
      <c r="J52" s="23"/>
    </row>
    <row r="53" spans="1:10">
      <c r="A53" s="91" t="s">
        <v>274</v>
      </c>
      <c r="B53" s="92" t="s">
        <v>275</v>
      </c>
      <c r="C53" s="95"/>
      <c r="D53" s="95"/>
      <c r="E53" s="96"/>
      <c r="F53" s="531">
        <f>IF(Charges!F52&gt;Produits!F51,Charges!F52-Produits!F51,0)</f>
        <v>0</v>
      </c>
      <c r="G53" s="557"/>
      <c r="H53" s="531">
        <f>IF(Charges!H52&gt;Produits!H51,Charges!H52-Produits!H51,0)</f>
        <v>0</v>
      </c>
      <c r="I53" s="532"/>
      <c r="J53" s="23"/>
    </row>
    <row r="54" spans="1:10" ht="10.15" customHeight="1">
      <c r="A54" s="91"/>
      <c r="B54" s="95"/>
      <c r="C54" s="95"/>
      <c r="D54" s="95"/>
      <c r="E54" s="96"/>
      <c r="F54" s="494"/>
      <c r="G54" s="546"/>
      <c r="H54" s="512"/>
      <c r="I54" s="495"/>
      <c r="J54" s="23"/>
    </row>
    <row r="55" spans="1:10">
      <c r="A55" s="91" t="s">
        <v>276</v>
      </c>
      <c r="B55" s="92" t="s">
        <v>277</v>
      </c>
      <c r="C55" s="95"/>
      <c r="D55" s="95"/>
      <c r="E55" s="96"/>
      <c r="F55" s="416">
        <f>F33+F51</f>
        <v>12183470.949999999</v>
      </c>
      <c r="G55" s="417"/>
      <c r="H55" s="505">
        <f>H33+H51</f>
        <v>12269523.609999999</v>
      </c>
      <c r="I55" s="432"/>
      <c r="J55" s="23"/>
    </row>
    <row r="56" spans="1:10" ht="10.15" customHeight="1">
      <c r="A56" s="91"/>
      <c r="B56" s="95"/>
      <c r="C56" s="95"/>
      <c r="D56" s="95"/>
      <c r="E56" s="96"/>
      <c r="F56" s="494"/>
      <c r="G56" s="546"/>
      <c r="H56" s="512"/>
      <c r="I56" s="495"/>
      <c r="J56" s="23"/>
    </row>
    <row r="57" spans="1:10">
      <c r="A57" s="91" t="s">
        <v>278</v>
      </c>
      <c r="B57" s="92" t="s">
        <v>279</v>
      </c>
      <c r="C57" s="95"/>
      <c r="D57" s="95"/>
      <c r="E57" s="96"/>
      <c r="F57" s="531">
        <f>IF(Charges!F56&gt;Produits!F55,Charges!F56-Produits!F55,0)</f>
        <v>0</v>
      </c>
      <c r="G57" s="557"/>
      <c r="H57" s="531">
        <f>IF(Charges!H56&gt;Produits!H55,Charges!H56-Produits!H55,0)</f>
        <v>0</v>
      </c>
      <c r="I57" s="53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33"/>
      <c r="I58" s="534"/>
      <c r="J58" s="23"/>
    </row>
    <row r="59" spans="1:10">
      <c r="A59" s="91" t="s">
        <v>280</v>
      </c>
      <c r="B59" s="92" t="s">
        <v>281</v>
      </c>
      <c r="C59" s="95"/>
      <c r="D59" s="95"/>
      <c r="E59" s="96"/>
      <c r="F59" s="560"/>
      <c r="G59" s="561"/>
      <c r="H59" s="535"/>
      <c r="I59" s="536"/>
      <c r="J59" s="23"/>
    </row>
    <row r="60" spans="1:10">
      <c r="A60" s="91"/>
      <c r="B60" s="94" t="s">
        <v>131</v>
      </c>
      <c r="C60" s="95" t="s">
        <v>282</v>
      </c>
      <c r="D60" s="95"/>
      <c r="E60" s="96">
        <v>79201</v>
      </c>
      <c r="F60" s="542">
        <v>623060.76</v>
      </c>
      <c r="G60" s="543"/>
      <c r="H60" s="537">
        <v>0</v>
      </c>
      <c r="I60" s="538"/>
      <c r="J60" s="23"/>
    </row>
    <row r="61" spans="1:10">
      <c r="A61" s="91"/>
      <c r="B61" s="94" t="s">
        <v>133</v>
      </c>
      <c r="C61" s="95" t="s">
        <v>283</v>
      </c>
      <c r="D61" s="95"/>
      <c r="E61" s="96">
        <v>79202</v>
      </c>
      <c r="F61" s="542">
        <v>0</v>
      </c>
      <c r="G61" s="543"/>
      <c r="H61" s="537">
        <v>0</v>
      </c>
      <c r="I61" s="538"/>
      <c r="J61" s="23"/>
    </row>
    <row r="62" spans="1:10" ht="10.15" customHeight="1">
      <c r="A62" s="91"/>
      <c r="B62" s="94"/>
      <c r="C62" s="95"/>
      <c r="D62" s="95"/>
      <c r="E62" s="96"/>
      <c r="F62" s="544"/>
      <c r="G62" s="545"/>
      <c r="H62" s="539"/>
      <c r="I62" s="540"/>
      <c r="J62" s="23"/>
    </row>
    <row r="63" spans="1:10">
      <c r="A63" s="91"/>
      <c r="B63" s="94"/>
      <c r="C63" s="92" t="s">
        <v>236</v>
      </c>
      <c r="D63" s="92"/>
      <c r="E63" s="96">
        <v>79</v>
      </c>
      <c r="F63" s="416">
        <f>SUM(F60:F61)</f>
        <v>623060.76</v>
      </c>
      <c r="G63" s="417"/>
      <c r="H63" s="505">
        <f>SUM(H60:H61)</f>
        <v>0</v>
      </c>
      <c r="I63" s="432"/>
      <c r="J63" s="23"/>
    </row>
    <row r="64" spans="1:10" ht="10.15" customHeight="1">
      <c r="A64" s="91"/>
      <c r="B64" s="95"/>
      <c r="C64" s="95"/>
      <c r="D64" s="95"/>
      <c r="E64" s="96"/>
      <c r="F64" s="494"/>
      <c r="G64" s="546"/>
      <c r="H64" s="512"/>
      <c r="I64" s="495"/>
      <c r="J64" s="23"/>
    </row>
    <row r="65" spans="1:10" ht="13.5" thickBot="1">
      <c r="A65" s="91" t="s">
        <v>284</v>
      </c>
      <c r="B65" s="92" t="s">
        <v>285</v>
      </c>
      <c r="C65" s="95"/>
      <c r="D65" s="95"/>
      <c r="E65" s="99"/>
      <c r="F65" s="547">
        <f>F55+F63</f>
        <v>12806531.709999999</v>
      </c>
      <c r="G65" s="548"/>
      <c r="H65" s="529">
        <f>H55+H63</f>
        <v>12269523.609999999</v>
      </c>
      <c r="I65" s="530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">
        <v>294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6"/>
      <c r="W1" s="264"/>
      <c r="X1" s="237" t="str">
        <f>Coordonnées!$U$1</f>
        <v>Code INS</v>
      </c>
      <c r="Y1" s="275">
        <f>Coordonnées!$V$1</f>
        <v>25122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7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">
        <v>337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292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303" t="str">
        <f>Coordonnées!A1</f>
        <v>Synthèse des Comptes</v>
      </c>
      <c r="B1" s="304"/>
      <c r="C1" s="304"/>
      <c r="D1" s="304"/>
      <c r="E1" s="304"/>
      <c r="F1" s="304"/>
      <c r="G1" s="307" t="str">
        <f>Coordonnées!G1</f>
        <v>Administration communale de Ramillies</v>
      </c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264"/>
      <c r="W1" s="264"/>
      <c r="X1" s="237" t="str">
        <f>Coordonnées!$U$1</f>
        <v>Code INS</v>
      </c>
      <c r="Y1" s="275">
        <f>Coordonnées!$V$1</f>
        <v>25122</v>
      </c>
    </row>
    <row r="2" spans="1:25">
      <c r="A2" s="305"/>
      <c r="B2" s="306"/>
      <c r="C2" s="306"/>
      <c r="D2" s="306"/>
      <c r="E2" s="306"/>
      <c r="F2" s="306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265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293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304</v>
      </c>
      <c r="B8" s="30"/>
      <c r="C8" s="193"/>
      <c r="D8" s="193"/>
      <c r="E8" s="193"/>
      <c r="F8" s="192" t="s">
        <v>305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9" t="s">
        <v>306</v>
      </c>
      <c r="B9" s="589"/>
      <c r="C9" s="589"/>
      <c r="D9" s="589"/>
      <c r="E9" s="589"/>
      <c r="F9" s="590" t="s">
        <v>307</v>
      </c>
      <c r="G9" s="590"/>
      <c r="H9" s="590"/>
      <c r="I9" s="590"/>
      <c r="J9" s="590"/>
      <c r="K9" s="590"/>
      <c r="L9" s="590"/>
      <c r="M9" s="590"/>
      <c r="N9" s="590"/>
      <c r="O9" s="590"/>
      <c r="P9" s="590"/>
      <c r="Q9" s="590"/>
      <c r="R9" s="590"/>
      <c r="S9" s="590"/>
      <c r="T9" s="590"/>
      <c r="U9" s="590"/>
      <c r="V9" s="590"/>
      <c r="W9" s="590"/>
    </row>
    <row r="10" spans="1:25" ht="49.9" customHeight="1">
      <c r="A10" s="589" t="s">
        <v>29</v>
      </c>
      <c r="B10" s="589"/>
      <c r="C10" s="589"/>
      <c r="D10" s="589"/>
      <c r="E10" s="589"/>
      <c r="F10" s="588" t="s">
        <v>308</v>
      </c>
      <c r="G10" s="588"/>
      <c r="H10" s="588"/>
      <c r="I10" s="588"/>
      <c r="J10" s="588"/>
      <c r="K10" s="588"/>
      <c r="L10" s="588"/>
      <c r="M10" s="588"/>
      <c r="N10" s="588"/>
      <c r="O10" s="588"/>
      <c r="P10" s="588"/>
      <c r="Q10" s="588"/>
      <c r="R10" s="588"/>
      <c r="S10" s="588"/>
      <c r="T10" s="588"/>
      <c r="U10" s="588"/>
      <c r="V10" s="588"/>
      <c r="W10" s="588"/>
    </row>
    <row r="11" spans="1:25" ht="49.9" customHeight="1">
      <c r="A11" s="589" t="s">
        <v>309</v>
      </c>
      <c r="B11" s="589"/>
      <c r="C11" s="589"/>
      <c r="D11" s="589"/>
      <c r="E11" s="589"/>
      <c r="F11" s="588" t="s">
        <v>310</v>
      </c>
      <c r="G11" s="588"/>
      <c r="H11" s="588"/>
      <c r="I11" s="588"/>
      <c r="J11" s="588"/>
      <c r="K11" s="588"/>
      <c r="L11" s="588"/>
      <c r="M11" s="588"/>
      <c r="N11" s="588"/>
      <c r="O11" s="588"/>
      <c r="P11" s="588"/>
      <c r="Q11" s="588"/>
      <c r="R11" s="588"/>
      <c r="S11" s="588"/>
      <c r="T11" s="588"/>
      <c r="U11" s="588"/>
      <c r="V11" s="588"/>
      <c r="W11" s="588"/>
    </row>
    <row r="12" spans="1:25" ht="49.9" customHeight="1">
      <c r="A12" s="589" t="s">
        <v>311</v>
      </c>
      <c r="B12" s="589"/>
      <c r="C12" s="589"/>
      <c r="D12" s="589"/>
      <c r="E12" s="589"/>
      <c r="F12" s="588" t="s">
        <v>331</v>
      </c>
      <c r="G12" s="588"/>
      <c r="H12" s="588"/>
      <c r="I12" s="588"/>
      <c r="J12" s="588"/>
      <c r="K12" s="588"/>
      <c r="L12" s="588"/>
      <c r="M12" s="588"/>
      <c r="N12" s="588"/>
      <c r="O12" s="588"/>
      <c r="P12" s="588"/>
      <c r="Q12" s="588"/>
      <c r="R12" s="588"/>
      <c r="S12" s="588"/>
      <c r="T12" s="588"/>
      <c r="U12" s="588"/>
      <c r="V12" s="588"/>
      <c r="W12" s="588"/>
    </row>
    <row r="13" spans="1:25" ht="49.9" customHeight="1">
      <c r="A13" s="589" t="s">
        <v>312</v>
      </c>
      <c r="B13" s="589"/>
      <c r="C13" s="589"/>
      <c r="D13" s="589"/>
      <c r="E13" s="589"/>
      <c r="F13" s="588" t="s">
        <v>313</v>
      </c>
      <c r="G13" s="588"/>
      <c r="H13" s="588"/>
      <c r="I13" s="588"/>
      <c r="J13" s="588"/>
      <c r="K13" s="588"/>
      <c r="L13" s="588"/>
      <c r="M13" s="588"/>
      <c r="N13" s="588"/>
      <c r="O13" s="588"/>
      <c r="P13" s="588"/>
      <c r="Q13" s="588"/>
      <c r="R13" s="588"/>
      <c r="S13" s="588"/>
      <c r="T13" s="588"/>
      <c r="U13" s="588"/>
      <c r="V13" s="588"/>
      <c r="W13" s="588"/>
    </row>
    <row r="14" spans="1:25" ht="49.9" customHeight="1">
      <c r="A14" s="589" t="s">
        <v>314</v>
      </c>
      <c r="B14" s="589"/>
      <c r="C14" s="589"/>
      <c r="D14" s="589"/>
      <c r="E14" s="589"/>
      <c r="F14" s="588" t="s">
        <v>332</v>
      </c>
      <c r="G14" s="588"/>
      <c r="H14" s="588"/>
      <c r="I14" s="588"/>
      <c r="J14" s="588"/>
      <c r="K14" s="588"/>
      <c r="L14" s="588"/>
      <c r="M14" s="588"/>
      <c r="N14" s="588"/>
      <c r="O14" s="588"/>
      <c r="P14" s="588"/>
      <c r="Q14" s="588"/>
      <c r="R14" s="588"/>
      <c r="S14" s="588"/>
      <c r="T14" s="588"/>
      <c r="U14" s="588"/>
      <c r="V14" s="588"/>
      <c r="W14" s="588"/>
    </row>
    <row r="15" spans="1:25" ht="52.15" customHeight="1">
      <c r="A15" s="589" t="s">
        <v>315</v>
      </c>
      <c r="B15" s="589"/>
      <c r="C15" s="589"/>
      <c r="D15" s="589"/>
      <c r="E15" s="589"/>
      <c r="F15" s="588" t="s">
        <v>316</v>
      </c>
      <c r="G15" s="588"/>
      <c r="H15" s="588"/>
      <c r="I15" s="588"/>
      <c r="J15" s="588"/>
      <c r="K15" s="588"/>
      <c r="L15" s="588"/>
      <c r="M15" s="588"/>
      <c r="N15" s="588"/>
      <c r="O15" s="588"/>
      <c r="P15" s="588"/>
      <c r="Q15" s="588"/>
      <c r="R15" s="588"/>
      <c r="S15" s="588"/>
      <c r="T15" s="588"/>
      <c r="U15" s="588"/>
      <c r="V15" s="588"/>
      <c r="W15" s="588"/>
    </row>
    <row r="16" spans="1:25" ht="49.9" customHeight="1">
      <c r="A16" s="588" t="s">
        <v>317</v>
      </c>
      <c r="B16" s="588"/>
      <c r="C16" s="588"/>
      <c r="D16" s="588"/>
      <c r="E16" s="588"/>
      <c r="F16" s="588" t="s">
        <v>318</v>
      </c>
      <c r="G16" s="588"/>
      <c r="H16" s="588"/>
      <c r="I16" s="588"/>
      <c r="J16" s="588"/>
      <c r="K16" s="588"/>
      <c r="L16" s="588"/>
      <c r="M16" s="588"/>
      <c r="N16" s="588"/>
      <c r="O16" s="588"/>
      <c r="P16" s="588"/>
      <c r="Q16" s="588"/>
      <c r="R16" s="588"/>
      <c r="S16" s="588"/>
      <c r="T16" s="588"/>
      <c r="U16" s="588"/>
      <c r="V16" s="588"/>
      <c r="W16" s="588"/>
    </row>
    <row r="17" spans="1:23" ht="49.9" customHeight="1">
      <c r="A17" s="589" t="s">
        <v>319</v>
      </c>
      <c r="B17" s="589"/>
      <c r="C17" s="589"/>
      <c r="D17" s="589"/>
      <c r="E17" s="589"/>
      <c r="F17" s="588" t="s">
        <v>333</v>
      </c>
      <c r="G17" s="588"/>
      <c r="H17" s="588"/>
      <c r="I17" s="588"/>
      <c r="J17" s="588"/>
      <c r="K17" s="588"/>
      <c r="L17" s="588"/>
      <c r="M17" s="588"/>
      <c r="N17" s="588"/>
      <c r="O17" s="588"/>
      <c r="P17" s="588"/>
      <c r="Q17" s="588"/>
      <c r="R17" s="588"/>
      <c r="S17" s="588"/>
      <c r="T17" s="588"/>
      <c r="U17" s="588"/>
      <c r="V17" s="588"/>
      <c r="W17" s="588"/>
    </row>
    <row r="18" spans="1:23" ht="49.9" customHeight="1">
      <c r="A18" s="589" t="s">
        <v>320</v>
      </c>
      <c r="B18" s="589"/>
      <c r="C18" s="589"/>
      <c r="D18" s="589"/>
      <c r="E18" s="589"/>
      <c r="F18" s="588" t="s">
        <v>321</v>
      </c>
      <c r="G18" s="588"/>
      <c r="H18" s="588"/>
      <c r="I18" s="588"/>
      <c r="J18" s="588"/>
      <c r="K18" s="588"/>
      <c r="L18" s="588"/>
      <c r="M18" s="588"/>
      <c r="N18" s="588"/>
      <c r="O18" s="588"/>
      <c r="P18" s="588"/>
      <c r="Q18" s="588"/>
      <c r="R18" s="588"/>
      <c r="S18" s="588"/>
      <c r="T18" s="588"/>
      <c r="U18" s="588"/>
      <c r="V18" s="588"/>
      <c r="W18" s="588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  <mergeCell ref="F18:W18"/>
    <mergeCell ref="F13:W13"/>
    <mergeCell ref="F14:W14"/>
    <mergeCell ref="F15:W15"/>
    <mergeCell ref="F16:W16"/>
    <mergeCell ref="F17:W1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Directeur financier</cp:lastModifiedBy>
  <cp:lastPrinted>2024-12-03T14:33:46Z</cp:lastPrinted>
  <dcterms:created xsi:type="dcterms:W3CDTF">2006-02-10T09:03:57Z</dcterms:created>
  <dcterms:modified xsi:type="dcterms:W3CDTF">2026-03-05T12:11:47Z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